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ujisaki\Desktop\"/>
    </mc:Choice>
  </mc:AlternateContent>
  <xr:revisionPtr revIDLastSave="0" documentId="8_{57386438-E1AB-4546-9F02-73925CEC0B8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入力シート" sheetId="3" r:id="rId1"/>
    <sheet name="計算シート" sheetId="5" r:id="rId2"/>
    <sheet name="訪問調査票(1)" sheetId="8" r:id="rId3"/>
    <sheet name="訪問調査票(2)" sheetId="10" r:id="rId4"/>
  </sheets>
  <calcPr calcId="191029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72" i="5" l="1"/>
  <c r="R172" i="5"/>
  <c r="Q172" i="5"/>
  <c r="P172" i="5"/>
  <c r="O172" i="5"/>
  <c r="N172" i="5"/>
  <c r="M172" i="5"/>
  <c r="L172" i="5"/>
  <c r="T171" i="5"/>
  <c r="S171" i="5"/>
  <c r="R171" i="5"/>
  <c r="Q171" i="5"/>
  <c r="P171" i="5"/>
  <c r="O171" i="5"/>
  <c r="N171" i="5"/>
  <c r="M171" i="5"/>
  <c r="L171" i="5"/>
  <c r="M168" i="5"/>
  <c r="M167" i="5"/>
  <c r="M166" i="5"/>
  <c r="M164" i="5"/>
  <c r="M163" i="5"/>
  <c r="M162" i="5"/>
  <c r="M161" i="5"/>
  <c r="M160" i="5"/>
  <c r="M159" i="5"/>
  <c r="M158" i="5"/>
  <c r="M157" i="5"/>
  <c r="M156" i="5"/>
  <c r="O151" i="5"/>
  <c r="N151" i="5"/>
  <c r="M151" i="5"/>
  <c r="L151" i="5"/>
  <c r="O150" i="5"/>
  <c r="N150" i="5"/>
  <c r="M150" i="5"/>
  <c r="L150" i="5"/>
  <c r="N149" i="5"/>
  <c r="M149" i="5"/>
  <c r="L149" i="5"/>
  <c r="O148" i="5"/>
  <c r="N148" i="5"/>
  <c r="M148" i="5"/>
  <c r="L148" i="5"/>
  <c r="N147" i="5"/>
  <c r="M147" i="5"/>
  <c r="L147" i="5"/>
  <c r="N146" i="5"/>
  <c r="M146" i="5"/>
  <c r="L146" i="5"/>
  <c r="N141" i="5"/>
  <c r="M141" i="5"/>
  <c r="L141" i="5"/>
  <c r="N140" i="5"/>
  <c r="M140" i="5"/>
  <c r="L140" i="5"/>
  <c r="N139" i="5"/>
  <c r="M139" i="5"/>
  <c r="L139" i="5"/>
  <c r="N138" i="5"/>
  <c r="M138" i="5"/>
  <c r="L138" i="5"/>
  <c r="N137" i="5"/>
  <c r="M137" i="5"/>
  <c r="L137" i="5"/>
  <c r="N136" i="5"/>
  <c r="M136" i="5"/>
  <c r="L136" i="5"/>
  <c r="N135" i="5"/>
  <c r="M135" i="5"/>
  <c r="L135" i="5"/>
  <c r="N134" i="5"/>
  <c r="M134" i="5"/>
  <c r="L134" i="5"/>
  <c r="N133" i="5"/>
  <c r="M133" i="5"/>
  <c r="L133" i="5"/>
  <c r="N132" i="5"/>
  <c r="M132" i="5"/>
  <c r="L132" i="5"/>
  <c r="N131" i="5"/>
  <c r="M131" i="5"/>
  <c r="L131" i="5"/>
  <c r="N130" i="5"/>
  <c r="M130" i="5"/>
  <c r="L130" i="5"/>
  <c r="N129" i="5"/>
  <c r="M129" i="5"/>
  <c r="L129" i="5"/>
  <c r="N128" i="5"/>
  <c r="M128" i="5"/>
  <c r="L128" i="5"/>
  <c r="N127" i="5"/>
  <c r="M127" i="5"/>
  <c r="L127" i="5"/>
  <c r="N124" i="5"/>
  <c r="M124" i="5"/>
  <c r="L124" i="5"/>
  <c r="N123" i="5"/>
  <c r="M123" i="5"/>
  <c r="L123" i="5"/>
  <c r="M122" i="5"/>
  <c r="L122" i="5"/>
  <c r="M121" i="5"/>
  <c r="L121" i="5"/>
  <c r="M120" i="5"/>
  <c r="L120" i="5"/>
  <c r="M119" i="5"/>
  <c r="L119" i="5"/>
  <c r="M118" i="5"/>
  <c r="L118" i="5"/>
  <c r="M117" i="5"/>
  <c r="L117" i="5"/>
  <c r="O116" i="5"/>
  <c r="N116" i="5"/>
  <c r="M116" i="5"/>
  <c r="L116" i="5"/>
  <c r="N113" i="5"/>
  <c r="M113" i="5"/>
  <c r="L113" i="5"/>
  <c r="O112" i="5"/>
  <c r="N112" i="5"/>
  <c r="M112" i="5"/>
  <c r="L112" i="5"/>
  <c r="O111" i="5"/>
  <c r="N111" i="5"/>
  <c r="M111" i="5"/>
  <c r="L111" i="5"/>
  <c r="N110" i="5"/>
  <c r="M110" i="5"/>
  <c r="L110" i="5"/>
  <c r="N109" i="5"/>
  <c r="M109" i="5"/>
  <c r="L109" i="5"/>
  <c r="N108" i="5"/>
  <c r="M108" i="5"/>
  <c r="L108" i="5"/>
  <c r="O107" i="5"/>
  <c r="N107" i="5"/>
  <c r="M107" i="5"/>
  <c r="L107" i="5"/>
  <c r="O106" i="5"/>
  <c r="N106" i="5"/>
  <c r="M106" i="5"/>
  <c r="L106" i="5"/>
  <c r="O105" i="5"/>
  <c r="N105" i="5"/>
  <c r="M105" i="5"/>
  <c r="L105" i="5"/>
  <c r="N104" i="5"/>
  <c r="M104" i="5"/>
  <c r="L104" i="5"/>
  <c r="O103" i="5"/>
  <c r="N103" i="5"/>
  <c r="M103" i="5"/>
  <c r="L103" i="5"/>
  <c r="O102" i="5"/>
  <c r="N102" i="5"/>
  <c r="M102" i="5"/>
  <c r="L102" i="5"/>
  <c r="P99" i="5"/>
  <c r="O99" i="5"/>
  <c r="N99" i="5"/>
  <c r="M99" i="5"/>
  <c r="L99" i="5"/>
  <c r="P98" i="5"/>
  <c r="O98" i="5"/>
  <c r="N98" i="5"/>
  <c r="M98" i="5"/>
  <c r="L98" i="5"/>
  <c r="N97" i="5"/>
  <c r="M97" i="5"/>
  <c r="L97" i="5"/>
  <c r="O96" i="5"/>
  <c r="N96" i="5"/>
  <c r="M96" i="5"/>
  <c r="L96" i="5"/>
  <c r="N95" i="5"/>
  <c r="M95" i="5"/>
  <c r="L95" i="5"/>
  <c r="N94" i="5"/>
  <c r="M94" i="5"/>
  <c r="L94" i="5"/>
  <c r="N93" i="5"/>
  <c r="M93" i="5"/>
  <c r="L93" i="5"/>
  <c r="N92" i="5"/>
  <c r="M92" i="5"/>
  <c r="L92" i="5"/>
  <c r="O91" i="5"/>
  <c r="N91" i="5"/>
  <c r="M91" i="5"/>
  <c r="L91" i="5"/>
  <c r="N90" i="5"/>
  <c r="M90" i="5"/>
  <c r="L90" i="5"/>
  <c r="N89" i="5"/>
  <c r="M89" i="5"/>
  <c r="L89" i="5"/>
  <c r="P88" i="5"/>
  <c r="O88" i="5"/>
  <c r="N88" i="5"/>
  <c r="M88" i="5"/>
  <c r="L87" i="5"/>
  <c r="L88" i="5" s="1"/>
  <c r="Q86" i="5"/>
  <c r="P86" i="5"/>
  <c r="O86" i="5"/>
  <c r="N86" i="5"/>
  <c r="M86" i="5"/>
  <c r="L85" i="5"/>
  <c r="L86" i="5" s="1"/>
  <c r="L81" i="5"/>
  <c r="L80" i="5"/>
  <c r="L79" i="5"/>
  <c r="N78" i="5"/>
  <c r="M78" i="5"/>
  <c r="L78" i="5"/>
  <c r="L75" i="5"/>
  <c r="L74" i="5"/>
  <c r="L73" i="5"/>
  <c r="L72" i="5"/>
  <c r="L71" i="5"/>
  <c r="L69" i="5"/>
  <c r="L68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N44" i="5"/>
  <c r="M44" i="5"/>
  <c r="L44" i="5"/>
  <c r="L41" i="5"/>
  <c r="L40" i="5"/>
  <c r="L39" i="5"/>
  <c r="L38" i="5"/>
  <c r="L37" i="5"/>
  <c r="L35" i="5"/>
  <c r="N34" i="5"/>
  <c r="M34" i="5"/>
  <c r="L34" i="5"/>
  <c r="N33" i="5"/>
  <c r="M33" i="5"/>
  <c r="L33" i="5"/>
  <c r="L31" i="5"/>
  <c r="L30" i="5"/>
  <c r="L29" i="5"/>
  <c r="M28" i="5"/>
  <c r="L28" i="5"/>
  <c r="L27" i="5"/>
  <c r="L26" i="5"/>
  <c r="L24" i="5"/>
  <c r="L23" i="5"/>
  <c r="N22" i="5"/>
  <c r="M22" i="5"/>
  <c r="L22" i="5"/>
  <c r="N21" i="5"/>
  <c r="M21" i="5"/>
  <c r="L21" i="5"/>
  <c r="M20" i="5"/>
  <c r="L20" i="5"/>
  <c r="L17" i="5"/>
  <c r="L16" i="5"/>
  <c r="L15" i="5"/>
  <c r="L14" i="5"/>
  <c r="L13" i="5"/>
  <c r="L12" i="5"/>
  <c r="L11" i="5"/>
  <c r="M10" i="5"/>
  <c r="L10" i="5"/>
  <c r="N9" i="5"/>
  <c r="M9" i="5"/>
  <c r="L9" i="5"/>
  <c r="L4" i="5"/>
  <c r="N3" i="5"/>
  <c r="M3" i="5"/>
  <c r="L3" i="5"/>
  <c r="L2" i="5"/>
  <c r="E75" i="3"/>
  <c r="AC172" i="5"/>
  <c r="AB172" i="5"/>
  <c r="AA172" i="5"/>
  <c r="Z172" i="5"/>
  <c r="Y172" i="5"/>
  <c r="X172" i="5"/>
  <c r="W172" i="5"/>
  <c r="V172" i="5"/>
  <c r="AD171" i="5"/>
  <c r="AC171" i="5"/>
  <c r="AB171" i="5"/>
  <c r="AA171" i="5"/>
  <c r="Z171" i="5"/>
  <c r="Y171" i="5"/>
  <c r="X171" i="5"/>
  <c r="W171" i="5"/>
  <c r="V171" i="5"/>
  <c r="W168" i="5"/>
  <c r="W167" i="5"/>
  <c r="W166" i="5"/>
  <c r="W164" i="5"/>
  <c r="W163" i="5"/>
  <c r="W162" i="5"/>
  <c r="W161" i="5"/>
  <c r="W160" i="5"/>
  <c r="W159" i="5"/>
  <c r="W158" i="5"/>
  <c r="W157" i="5"/>
  <c r="W156" i="5"/>
  <c r="Y151" i="5"/>
  <c r="X151" i="5"/>
  <c r="W151" i="5"/>
  <c r="V151" i="5"/>
  <c r="Y150" i="5"/>
  <c r="X150" i="5"/>
  <c r="W150" i="5"/>
  <c r="V150" i="5"/>
  <c r="X149" i="5"/>
  <c r="W149" i="5"/>
  <c r="V149" i="5"/>
  <c r="Y148" i="5"/>
  <c r="X148" i="5"/>
  <c r="W148" i="5"/>
  <c r="V148" i="5"/>
  <c r="X147" i="5"/>
  <c r="W147" i="5"/>
  <c r="V147" i="5"/>
  <c r="X146" i="5"/>
  <c r="W146" i="5"/>
  <c r="V146" i="5"/>
  <c r="X141" i="5"/>
  <c r="W141" i="5"/>
  <c r="V141" i="5"/>
  <c r="X140" i="5"/>
  <c r="W140" i="5"/>
  <c r="V140" i="5"/>
  <c r="X139" i="5"/>
  <c r="W139" i="5"/>
  <c r="V139" i="5"/>
  <c r="X138" i="5"/>
  <c r="W138" i="5"/>
  <c r="V138" i="5"/>
  <c r="X137" i="5"/>
  <c r="W137" i="5"/>
  <c r="V137" i="5"/>
  <c r="X136" i="5"/>
  <c r="W136" i="5"/>
  <c r="V136" i="5"/>
  <c r="X135" i="5"/>
  <c r="W135" i="5"/>
  <c r="V135" i="5"/>
  <c r="X134" i="5"/>
  <c r="W134" i="5"/>
  <c r="V134" i="5"/>
  <c r="X133" i="5"/>
  <c r="W133" i="5"/>
  <c r="V133" i="5"/>
  <c r="X132" i="5"/>
  <c r="W132" i="5"/>
  <c r="V132" i="5"/>
  <c r="X131" i="5"/>
  <c r="W131" i="5"/>
  <c r="V131" i="5"/>
  <c r="X130" i="5"/>
  <c r="W130" i="5"/>
  <c r="V130" i="5"/>
  <c r="X129" i="5"/>
  <c r="W129" i="5"/>
  <c r="V129" i="5"/>
  <c r="X128" i="5"/>
  <c r="W128" i="5"/>
  <c r="V128" i="5"/>
  <c r="X127" i="5"/>
  <c r="W127" i="5"/>
  <c r="V127" i="5"/>
  <c r="X124" i="5"/>
  <c r="W124" i="5"/>
  <c r="V124" i="5"/>
  <c r="X123" i="5"/>
  <c r="W123" i="5"/>
  <c r="V123" i="5"/>
  <c r="W122" i="5"/>
  <c r="V122" i="5"/>
  <c r="W121" i="5"/>
  <c r="V121" i="5"/>
  <c r="W120" i="5"/>
  <c r="V120" i="5"/>
  <c r="W119" i="5"/>
  <c r="V119" i="5"/>
  <c r="W118" i="5"/>
  <c r="V118" i="5"/>
  <c r="W117" i="5"/>
  <c r="V117" i="5"/>
  <c r="Y116" i="5"/>
  <c r="X116" i="5"/>
  <c r="W116" i="5"/>
  <c r="V116" i="5"/>
  <c r="X113" i="5"/>
  <c r="W113" i="5"/>
  <c r="V113" i="5"/>
  <c r="Y112" i="5"/>
  <c r="X112" i="5"/>
  <c r="W112" i="5"/>
  <c r="V112" i="5"/>
  <c r="Y111" i="5"/>
  <c r="X111" i="5"/>
  <c r="W111" i="5"/>
  <c r="V111" i="5"/>
  <c r="X110" i="5"/>
  <c r="W110" i="5"/>
  <c r="V110" i="5"/>
  <c r="X109" i="5"/>
  <c r="W109" i="5"/>
  <c r="V109" i="5"/>
  <c r="X108" i="5"/>
  <c r="W108" i="5"/>
  <c r="V108" i="5"/>
  <c r="Y107" i="5"/>
  <c r="X107" i="5"/>
  <c r="W107" i="5"/>
  <c r="V107" i="5"/>
  <c r="Y106" i="5"/>
  <c r="X106" i="5"/>
  <c r="W106" i="5"/>
  <c r="V106" i="5"/>
  <c r="Y105" i="5"/>
  <c r="X105" i="5"/>
  <c r="W105" i="5"/>
  <c r="V105" i="5"/>
  <c r="X104" i="5"/>
  <c r="W104" i="5"/>
  <c r="V104" i="5"/>
  <c r="Y103" i="5"/>
  <c r="X103" i="5"/>
  <c r="W103" i="5"/>
  <c r="V103" i="5"/>
  <c r="Y102" i="5"/>
  <c r="X102" i="5"/>
  <c r="W102" i="5"/>
  <c r="V102" i="5"/>
  <c r="Z99" i="5"/>
  <c r="Y99" i="5"/>
  <c r="X99" i="5"/>
  <c r="W99" i="5"/>
  <c r="V99" i="5"/>
  <c r="Z98" i="5"/>
  <c r="Y98" i="5"/>
  <c r="X98" i="5"/>
  <c r="W98" i="5"/>
  <c r="V98" i="5"/>
  <c r="X97" i="5"/>
  <c r="W97" i="5"/>
  <c r="V97" i="5"/>
  <c r="Y96" i="5"/>
  <c r="X96" i="5"/>
  <c r="W96" i="5"/>
  <c r="V96" i="5"/>
  <c r="X95" i="5"/>
  <c r="W95" i="5"/>
  <c r="V95" i="5"/>
  <c r="X94" i="5"/>
  <c r="W94" i="5"/>
  <c r="V94" i="5"/>
  <c r="X93" i="5"/>
  <c r="W93" i="5"/>
  <c r="V93" i="5"/>
  <c r="X92" i="5"/>
  <c r="W92" i="5"/>
  <c r="V92" i="5"/>
  <c r="Y91" i="5"/>
  <c r="X91" i="5"/>
  <c r="W91" i="5"/>
  <c r="V91" i="5"/>
  <c r="X90" i="5"/>
  <c r="W90" i="5"/>
  <c r="V90" i="5"/>
  <c r="X89" i="5"/>
  <c r="W89" i="5"/>
  <c r="V89" i="5"/>
  <c r="Z88" i="5"/>
  <c r="Y88" i="5"/>
  <c r="X88" i="5"/>
  <c r="W88" i="5"/>
  <c r="V87" i="5"/>
  <c r="V88" i="5" s="1"/>
  <c r="AA86" i="5"/>
  <c r="Z86" i="5"/>
  <c r="Y86" i="5"/>
  <c r="X86" i="5"/>
  <c r="W86" i="5"/>
  <c r="V85" i="5"/>
  <c r="V86" i="5" s="1"/>
  <c r="V81" i="5"/>
  <c r="V80" i="5"/>
  <c r="V79" i="5"/>
  <c r="X78" i="5"/>
  <c r="W78" i="5"/>
  <c r="V78" i="5"/>
  <c r="V75" i="5"/>
  <c r="V74" i="5"/>
  <c r="V73" i="5"/>
  <c r="V72" i="5"/>
  <c r="V71" i="5"/>
  <c r="V69" i="5"/>
  <c r="V68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X44" i="5"/>
  <c r="W44" i="5"/>
  <c r="V44" i="5"/>
  <c r="V41" i="5"/>
  <c r="V40" i="5"/>
  <c r="V39" i="5"/>
  <c r="V38" i="5"/>
  <c r="V37" i="5"/>
  <c r="V35" i="5"/>
  <c r="X34" i="5"/>
  <c r="W34" i="5"/>
  <c r="V34" i="5"/>
  <c r="X33" i="5"/>
  <c r="W33" i="5"/>
  <c r="V33" i="5"/>
  <c r="V31" i="5"/>
  <c r="V30" i="5"/>
  <c r="V29" i="5"/>
  <c r="W28" i="5"/>
  <c r="V28" i="5"/>
  <c r="V27" i="5"/>
  <c r="V26" i="5"/>
  <c r="V24" i="5"/>
  <c r="V23" i="5"/>
  <c r="X22" i="5"/>
  <c r="W22" i="5"/>
  <c r="V22" i="5"/>
  <c r="X21" i="5"/>
  <c r="W21" i="5"/>
  <c r="V21" i="5"/>
  <c r="W20" i="5"/>
  <c r="V20" i="5"/>
  <c r="V17" i="5"/>
  <c r="V16" i="5"/>
  <c r="V15" i="5"/>
  <c r="V14" i="5"/>
  <c r="V13" i="5"/>
  <c r="V12" i="5"/>
  <c r="V11" i="5"/>
  <c r="W10" i="5"/>
  <c r="V10" i="5"/>
  <c r="X9" i="5"/>
  <c r="W9" i="5"/>
  <c r="V9" i="5"/>
  <c r="V4" i="5"/>
  <c r="X3" i="5"/>
  <c r="W3" i="5"/>
  <c r="V3" i="5"/>
  <c r="V2" i="5"/>
  <c r="E62" i="3" a="1"/>
  <c r="E62" i="3" s="1"/>
  <c r="D187" i="3"/>
  <c r="D177" i="3"/>
  <c r="D109" i="3"/>
  <c r="D108" i="3"/>
  <c r="E78" i="5" a="1"/>
  <c r="E78" i="5" s="1"/>
  <c r="E58" i="5" a="1"/>
  <c r="E58" i="5" s="1"/>
  <c r="E44" i="5" a="1"/>
  <c r="E44" i="5" s="1"/>
  <c r="E33" i="5" a="1"/>
  <c r="E33" i="5" s="1"/>
  <c r="E28" i="5" a="1"/>
  <c r="E28" i="5" s="1"/>
  <c r="E22" i="5" a="1"/>
  <c r="E22" i="5" s="1"/>
  <c r="E20" i="5" a="1"/>
  <c r="E20" i="5" s="1"/>
  <c r="E10" i="5" a="1"/>
  <c r="E10" i="5" s="1"/>
  <c r="E100" i="3" a="1"/>
  <c r="E100" i="3" s="1"/>
  <c r="E48" i="3" a="1"/>
  <c r="E48" i="3" s="1"/>
  <c r="E35" i="3" a="1"/>
  <c r="E35" i="3" s="1"/>
  <c r="E30" i="3" a="1"/>
  <c r="E30" i="3" s="1"/>
  <c r="E24" i="3" a="1"/>
  <c r="E24" i="3" s="1"/>
  <c r="E22" i="3" a="1"/>
  <c r="E22" i="3" s="1"/>
  <c r="E12" i="3" a="1"/>
  <c r="E12" i="3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<sst xmlns="http://schemas.openxmlformats.org/spreadsheetml/2006/main" count="702" uniqueCount="235">
  <si>
    <t>保険者番号</t>
    <rPh sb="0" eb="3">
      <t>ホケンシャ</t>
    </rPh>
    <rPh sb="3" eb="5">
      <t>バンゴウ</t>
    </rPh>
    <phoneticPr fontId="2"/>
  </si>
  <si>
    <t>申請日</t>
    <rPh sb="0" eb="3">
      <t>シンセイビ</t>
    </rPh>
    <phoneticPr fontId="2"/>
  </si>
  <si>
    <t>被保険者番号</t>
    <rPh sb="0" eb="6">
      <t>ヒホケンシャバンゴウ</t>
    </rPh>
    <phoneticPr fontId="2"/>
  </si>
  <si>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</si>
  <si>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</si>
  <si>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</si>
  <si>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</si>
  <si>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※６桁</t>
    <rPh sb="2" eb="3">
      <t>ケタ</t>
    </rPh>
    <phoneticPr fontId="2"/>
  </si>
  <si>
    <t>※１０桁</t>
    <rPh sb="3" eb="4">
      <t>ケタ</t>
    </rPh>
    <phoneticPr fontId="2"/>
  </si>
  <si>
    <t>Ⅰ　調査実施者（記入者）</t>
    <rPh sb="2" eb="4">
      <t>チョウサ</t>
    </rPh>
    <rPh sb="4" eb="7">
      <t>ジッシシャ</t>
    </rPh>
    <rPh sb="8" eb="11">
      <t>キニュウシャ</t>
    </rPh>
    <phoneticPr fontId="2"/>
  </si>
  <si>
    <t>実施日時</t>
    <rPh sb="0" eb="2">
      <t>ジッシ</t>
    </rPh>
    <rPh sb="2" eb="4">
      <t>ニチジ</t>
    </rPh>
    <phoneticPr fontId="2"/>
  </si>
  <si>
    <t>実施場所（１：自宅内、２：自宅外）</t>
    <rPh sb="0" eb="2">
      <t>ジッシ</t>
    </rPh>
    <rPh sb="2" eb="4">
      <t>バショ</t>
    </rPh>
    <rPh sb="7" eb="10">
      <t>ジタクナイ</t>
    </rPh>
    <rPh sb="13" eb="16">
      <t>ジタクガイ</t>
    </rPh>
    <phoneticPr fontId="2"/>
  </si>
  <si>
    <t>※８文字</t>
    <rPh sb="2" eb="4">
      <t>モジ</t>
    </rPh>
    <phoneticPr fontId="2"/>
  </si>
  <si>
    <t>※１２文字</t>
    <rPh sb="3" eb="5">
      <t>モジ</t>
    </rPh>
    <phoneticPr fontId="2"/>
  </si>
  <si>
    <t>Ⅱ　調査対象者</t>
    <rPh sb="2" eb="4">
      <t>チョウサ</t>
    </rPh>
    <rPh sb="4" eb="7">
      <t>タイショウシャ</t>
    </rPh>
    <phoneticPr fontId="2"/>
  </si>
  <si>
    <t>　氏名</t>
    <rPh sb="1" eb="3">
      <t>シメイ</t>
    </rPh>
    <phoneticPr fontId="2"/>
  </si>
  <si>
    <t>　ふりがな</t>
    <phoneticPr fontId="2"/>
  </si>
  <si>
    <t>　名称</t>
    <rPh sb="1" eb="3">
      <t>メイショウ</t>
    </rPh>
    <phoneticPr fontId="2"/>
  </si>
  <si>
    <t>　電話</t>
    <rPh sb="1" eb="3">
      <t>デンワ</t>
    </rPh>
    <phoneticPr fontId="2"/>
  </si>
  <si>
    <t>　備考？</t>
    <rPh sb="1" eb="3">
      <t>ビコウ</t>
    </rPh>
    <phoneticPr fontId="2"/>
  </si>
  <si>
    <t>過去の認定（１：初回、２：２回め以降）</t>
    <rPh sb="0" eb="2">
      <t>カコ</t>
    </rPh>
    <rPh sb="3" eb="5">
      <t>ニンテイ</t>
    </rPh>
    <rPh sb="8" eb="10">
      <t>ショカイ</t>
    </rPh>
    <rPh sb="14" eb="15">
      <t>カイ</t>
    </rPh>
    <rPh sb="16" eb="18">
      <t>イコウ</t>
    </rPh>
    <phoneticPr fontId="2"/>
  </si>
  <si>
    <t>　（前回認定）</t>
    <rPh sb="2" eb="4">
      <t>ゼンカイ</t>
    </rPh>
    <rPh sb="4" eb="6">
      <t>ニンテイ</t>
    </rPh>
    <phoneticPr fontId="2"/>
  </si>
  <si>
    <t>前回認定結果（１：非該当、２：要支援、３：要介護）</t>
    <rPh sb="0" eb="2">
      <t>ゼンカイ</t>
    </rPh>
    <rPh sb="2" eb="4">
      <t>ニンテイ</t>
    </rPh>
    <rPh sb="4" eb="6">
      <t>ケッカ</t>
    </rPh>
    <rPh sb="9" eb="12">
      <t>ヒガイトウ</t>
    </rPh>
    <rPh sb="15" eb="16">
      <t>ヨウ</t>
    </rPh>
    <rPh sb="16" eb="18">
      <t>シエン</t>
    </rPh>
    <rPh sb="21" eb="24">
      <t>ヨウカイゴ</t>
    </rPh>
    <phoneticPr fontId="2"/>
  </si>
  <si>
    <t>　要支援　備考</t>
    <rPh sb="1" eb="4">
      <t>ヨウシエン</t>
    </rPh>
    <rPh sb="5" eb="7">
      <t>ビコウ</t>
    </rPh>
    <phoneticPr fontId="2"/>
  </si>
  <si>
    <t>　要介護　備考</t>
    <rPh sb="1" eb="4">
      <t>ヨウカイゴ</t>
    </rPh>
    <rPh sb="5" eb="7">
      <t>ビコウ</t>
    </rPh>
    <phoneticPr fontId="2"/>
  </si>
  <si>
    <t>対象者</t>
    <rPh sb="0" eb="3">
      <t>タイショウシャ</t>
    </rPh>
    <phoneticPr fontId="2"/>
  </si>
  <si>
    <t>　男女（１：男、２：女）</t>
    <rPh sb="1" eb="3">
      <t>ダンジョ</t>
    </rPh>
    <rPh sb="6" eb="7">
      <t>オトコ</t>
    </rPh>
    <rPh sb="10" eb="11">
      <t>オンナ</t>
    </rPh>
    <phoneticPr fontId="2"/>
  </si>
  <si>
    <t>　現住所</t>
    <rPh sb="1" eb="4">
      <t>ゲンジュウショ</t>
    </rPh>
    <phoneticPr fontId="2"/>
  </si>
  <si>
    <t>　　郵便番号</t>
    <rPh sb="2" eb="6">
      <t>ユウビンバンゴウ</t>
    </rPh>
    <phoneticPr fontId="2"/>
  </si>
  <si>
    <t>　　電話</t>
    <rPh sb="2" eb="4">
      <t>デンワ</t>
    </rPh>
    <phoneticPr fontId="2"/>
  </si>
  <si>
    <t>　生年月日</t>
    <rPh sb="1" eb="5">
      <t>セイネンガッピ</t>
    </rPh>
    <phoneticPr fontId="2"/>
  </si>
  <si>
    <t>　　（１：明治、２：大正、３：昭和）</t>
    <rPh sb="5" eb="7">
      <t>メイジ</t>
    </rPh>
    <rPh sb="10" eb="12">
      <t>タイショウ</t>
    </rPh>
    <rPh sb="15" eb="17">
      <t>ショウワ</t>
    </rPh>
    <phoneticPr fontId="2"/>
  </si>
  <si>
    <t>歳</t>
    <rPh sb="0" eb="1">
      <t>サイ</t>
    </rPh>
    <phoneticPr fontId="2"/>
  </si>
  <si>
    <t>　家族等連絡先</t>
    <rPh sb="1" eb="3">
      <t>カゾク</t>
    </rPh>
    <rPh sb="3" eb="4">
      <t>ナド</t>
    </rPh>
    <rPh sb="4" eb="7">
      <t>レンラクサキ</t>
    </rPh>
    <phoneticPr fontId="2"/>
  </si>
  <si>
    <t>　　住所</t>
    <rPh sb="2" eb="4">
      <t>ジュウショ</t>
    </rPh>
    <phoneticPr fontId="2"/>
  </si>
  <si>
    <t>　　氏名</t>
    <rPh sb="2" eb="4">
      <t>シメイ</t>
    </rPh>
    <phoneticPr fontId="2"/>
  </si>
  <si>
    <t>　　年齢</t>
    <rPh sb="2" eb="4">
      <t>ネンレイ</t>
    </rPh>
    <phoneticPr fontId="2"/>
  </si>
  <si>
    <t>　　調査対象者との関係</t>
    <rPh sb="2" eb="4">
      <t>チョウサ</t>
    </rPh>
    <rPh sb="4" eb="7">
      <t>タイショウシャ</t>
    </rPh>
    <rPh sb="9" eb="11">
      <t>カンケイ</t>
    </rPh>
    <phoneticPr fontId="2"/>
  </si>
  <si>
    <t>Ⅲ　現在サービスを受けているサービスの状況についてチェック及び頻度を記入してください。</t>
    <rPh sb="2" eb="4">
      <t>ゲンザイ</t>
    </rPh>
    <rPh sb="9" eb="10">
      <t>ウ</t>
    </rPh>
    <rPh sb="19" eb="21">
      <t>ジョウキョウ</t>
    </rPh>
    <rPh sb="29" eb="30">
      <t>オヨ</t>
    </rPh>
    <rPh sb="31" eb="33">
      <t>ヒンド</t>
    </rPh>
    <rPh sb="34" eb="36">
      <t>キニュウ</t>
    </rPh>
    <phoneticPr fontId="2"/>
  </si>
  <si>
    <t>現在のサービス区分（１：予防・総合、２：介護、３：なし）</t>
    <rPh sb="0" eb="2">
      <t>ゲンザイ</t>
    </rPh>
    <rPh sb="7" eb="9">
      <t>クブン</t>
    </rPh>
    <rPh sb="12" eb="14">
      <t>ヨボウ</t>
    </rPh>
    <rPh sb="15" eb="17">
      <t>ソウゴウ</t>
    </rPh>
    <rPh sb="20" eb="22">
      <t>カイゴ</t>
    </rPh>
    <phoneticPr fontId="2"/>
  </si>
  <si>
    <t>訪問介護（ホームヘルプ）・訪問型サービス</t>
    <rPh sb="0" eb="2">
      <t>ホウモン</t>
    </rPh>
    <rPh sb="2" eb="4">
      <t>カイゴ</t>
    </rPh>
    <rPh sb="13" eb="16">
      <t>ホウモンガタ</t>
    </rPh>
    <phoneticPr fontId="2"/>
  </si>
  <si>
    <t>回／月</t>
    <rPh sb="0" eb="1">
      <t>カイ</t>
    </rPh>
    <rPh sb="2" eb="3">
      <t>ツキ</t>
    </rPh>
    <phoneticPr fontId="2"/>
  </si>
  <si>
    <t>（介護予防）訪問入浴介護</t>
    <rPh sb="1" eb="5">
      <t>カイゴヨボウ</t>
    </rPh>
    <rPh sb="6" eb="8">
      <t>ホウモン</t>
    </rPh>
    <rPh sb="8" eb="10">
      <t>ニュウヨク</t>
    </rPh>
    <rPh sb="10" eb="12">
      <t>カイゴ</t>
    </rPh>
    <phoneticPr fontId="2"/>
  </si>
  <si>
    <t>（介護予防）訪問看護</t>
    <rPh sb="1" eb="5">
      <t>カイゴヨボウ</t>
    </rPh>
    <rPh sb="6" eb="8">
      <t>ホウモン</t>
    </rPh>
    <rPh sb="8" eb="10">
      <t>カンゴ</t>
    </rPh>
    <phoneticPr fontId="2"/>
  </si>
  <si>
    <t>（介護予防）訪問リハビリテーション</t>
    <rPh sb="1" eb="5">
      <t>カイゴヨボウ</t>
    </rPh>
    <rPh sb="6" eb="8">
      <t>ホウモン</t>
    </rPh>
    <phoneticPr fontId="2"/>
  </si>
  <si>
    <t>（介護予防）居宅療養管理指導</t>
    <rPh sb="1" eb="5">
      <t>カイゴヨボウ</t>
    </rPh>
    <rPh sb="6" eb="8">
      <t>キョタク</t>
    </rPh>
    <rPh sb="8" eb="10">
      <t>リョウヨウ</t>
    </rPh>
    <rPh sb="10" eb="14">
      <t>カンリシドウ</t>
    </rPh>
    <phoneticPr fontId="2"/>
  </si>
  <si>
    <t>通所介護（デイサービス）・通所型サービス</t>
    <rPh sb="0" eb="2">
      <t>ツウショ</t>
    </rPh>
    <rPh sb="2" eb="4">
      <t>カイゴ</t>
    </rPh>
    <rPh sb="13" eb="16">
      <t>ツウショガタ</t>
    </rPh>
    <phoneticPr fontId="2"/>
  </si>
  <si>
    <t>（介護予防）通所リハビリテーション（デイケア）</t>
    <rPh sb="1" eb="5">
      <t>カイゴヨボウ</t>
    </rPh>
    <rPh sb="6" eb="8">
      <t>ツウショ</t>
    </rPh>
    <phoneticPr fontId="2"/>
  </si>
  <si>
    <t>（介護予防）短期入所生活介護（特養等）</t>
    <rPh sb="1" eb="5">
      <t>カイゴヨボウ</t>
    </rPh>
    <rPh sb="6" eb="8">
      <t>タンキ</t>
    </rPh>
    <rPh sb="8" eb="10">
      <t>ニュウショ</t>
    </rPh>
    <rPh sb="10" eb="12">
      <t>セイカツ</t>
    </rPh>
    <rPh sb="12" eb="14">
      <t>カイゴ</t>
    </rPh>
    <rPh sb="15" eb="17">
      <t>トクヨウ</t>
    </rPh>
    <rPh sb="17" eb="18">
      <t>ナド</t>
    </rPh>
    <phoneticPr fontId="2"/>
  </si>
  <si>
    <t>（介護予防）短期入所療養介護（療養ショート）</t>
    <rPh sb="1" eb="5">
      <t>カイゴヨボウ</t>
    </rPh>
    <rPh sb="6" eb="8">
      <t>タンキ</t>
    </rPh>
    <rPh sb="8" eb="10">
      <t>ニュウショ</t>
    </rPh>
    <rPh sb="10" eb="12">
      <t>リョウヨウ</t>
    </rPh>
    <rPh sb="12" eb="14">
      <t>カイゴ</t>
    </rPh>
    <rPh sb="15" eb="17">
      <t>リョウヨウ</t>
    </rPh>
    <phoneticPr fontId="2"/>
  </si>
  <si>
    <t>（介護予防）特定施設入居者生活介護</t>
    <rPh sb="1" eb="5">
      <t>カイゴヨボウ</t>
    </rPh>
    <rPh sb="6" eb="8">
      <t>トクテイ</t>
    </rPh>
    <rPh sb="8" eb="10">
      <t>シセツ</t>
    </rPh>
    <rPh sb="10" eb="12">
      <t>ニュウキョ</t>
    </rPh>
    <rPh sb="12" eb="13">
      <t>シャ</t>
    </rPh>
    <rPh sb="13" eb="15">
      <t>セイカツ</t>
    </rPh>
    <rPh sb="15" eb="17">
      <t>カイゴ</t>
    </rPh>
    <phoneticPr fontId="2"/>
  </si>
  <si>
    <t>日／月</t>
    <rPh sb="0" eb="1">
      <t>ニチ</t>
    </rPh>
    <rPh sb="2" eb="3">
      <t>ツキ</t>
    </rPh>
    <phoneticPr fontId="2"/>
  </si>
  <si>
    <t>（介護予防）福祉用具貸与</t>
    <rPh sb="1" eb="5">
      <t>カイゴヨボウ</t>
    </rPh>
    <rPh sb="6" eb="8">
      <t>フクシ</t>
    </rPh>
    <rPh sb="8" eb="10">
      <t>ヨウグ</t>
    </rPh>
    <rPh sb="10" eb="12">
      <t>タイヨ</t>
    </rPh>
    <phoneticPr fontId="2"/>
  </si>
  <si>
    <t>品目</t>
    <rPh sb="0" eb="2">
      <t>ヒンモク</t>
    </rPh>
    <phoneticPr fontId="2"/>
  </si>
  <si>
    <t>特定（介護予防）福祉用具販売</t>
    <rPh sb="0" eb="2">
      <t>トクテイ</t>
    </rPh>
    <rPh sb="3" eb="7">
      <t>カイゴヨボウ</t>
    </rPh>
    <rPh sb="8" eb="10">
      <t>フクシ</t>
    </rPh>
    <rPh sb="10" eb="12">
      <t>ヨウグ</t>
    </rPh>
    <rPh sb="12" eb="14">
      <t>ハンバイ</t>
    </rPh>
    <phoneticPr fontId="2"/>
  </si>
  <si>
    <t>住宅改修（１：あり）</t>
    <rPh sb="0" eb="2">
      <t>ジュウタク</t>
    </rPh>
    <rPh sb="2" eb="4">
      <t>カイシュウ</t>
    </rPh>
    <phoneticPr fontId="2"/>
  </si>
  <si>
    <t>定期巡回・随時対応型訪問介護看護</t>
    <rPh sb="0" eb="2">
      <t>テイキ</t>
    </rPh>
    <rPh sb="2" eb="4">
      <t>ジュンカイ</t>
    </rPh>
    <rPh sb="5" eb="7">
      <t>ズイジ</t>
    </rPh>
    <rPh sb="7" eb="10">
      <t>タイオウガタ</t>
    </rPh>
    <rPh sb="10" eb="12">
      <t>ホウモン</t>
    </rPh>
    <rPh sb="12" eb="14">
      <t>カイゴ</t>
    </rPh>
    <rPh sb="14" eb="16">
      <t>カンゴ</t>
    </rPh>
    <phoneticPr fontId="2"/>
  </si>
  <si>
    <t>夜間対応型訪問介護</t>
    <rPh sb="0" eb="2">
      <t>ヤカン</t>
    </rPh>
    <rPh sb="2" eb="5">
      <t>タイオウガタ</t>
    </rPh>
    <rPh sb="5" eb="7">
      <t>ホウモン</t>
    </rPh>
    <rPh sb="7" eb="9">
      <t>カイゴ</t>
    </rPh>
    <phoneticPr fontId="2"/>
  </si>
  <si>
    <t>（介護予防）認知症対応型通所介護</t>
    <rPh sb="1" eb="5">
      <t>カイゴヨボウ</t>
    </rPh>
    <rPh sb="6" eb="9">
      <t>ニンチショウ</t>
    </rPh>
    <rPh sb="9" eb="12">
      <t>タイオウガタ</t>
    </rPh>
    <rPh sb="12" eb="14">
      <t>ツウショ</t>
    </rPh>
    <rPh sb="14" eb="16">
      <t>カイゴ</t>
    </rPh>
    <phoneticPr fontId="2"/>
  </si>
  <si>
    <t>（介護予防）小規模多機能型居宅介護</t>
    <rPh sb="1" eb="5">
      <t>カイゴヨボウ</t>
    </rPh>
    <rPh sb="6" eb="9">
      <t>ショウキボ</t>
    </rPh>
    <rPh sb="9" eb="12">
      <t>タキノウ</t>
    </rPh>
    <rPh sb="12" eb="13">
      <t>カタ</t>
    </rPh>
    <rPh sb="13" eb="15">
      <t>キョタク</t>
    </rPh>
    <rPh sb="15" eb="17">
      <t>カイゴ</t>
    </rPh>
    <phoneticPr fontId="2"/>
  </si>
  <si>
    <t>（介護予防）認知症対応型共同生活介護</t>
    <rPh sb="1" eb="5">
      <t>カイゴヨボウ</t>
    </rPh>
    <rPh sb="6" eb="9">
      <t>ニンチショウ</t>
    </rPh>
    <rPh sb="9" eb="12">
      <t>タイオウガタ</t>
    </rPh>
    <rPh sb="12" eb="14">
      <t>キョウドウ</t>
    </rPh>
    <rPh sb="14" eb="16">
      <t>セイカツ</t>
    </rPh>
    <rPh sb="16" eb="18">
      <t>カイゴ</t>
    </rPh>
    <phoneticPr fontId="2"/>
  </si>
  <si>
    <t>地域密着型特定施設入居者生活介護</t>
    <rPh sb="0" eb="2">
      <t>チイキ</t>
    </rPh>
    <rPh sb="2" eb="5">
      <t>ミッチャクガタ</t>
    </rPh>
    <rPh sb="5" eb="7">
      <t>トクテイ</t>
    </rPh>
    <rPh sb="7" eb="9">
      <t>シセツ</t>
    </rPh>
    <rPh sb="9" eb="12">
      <t>ニュウキョシャ</t>
    </rPh>
    <rPh sb="12" eb="14">
      <t>セイカツ</t>
    </rPh>
    <rPh sb="14" eb="16">
      <t>カイゴ</t>
    </rPh>
    <phoneticPr fontId="2"/>
  </si>
  <si>
    <t>地域密着型介護老人福祉施設入所者生活介護</t>
    <rPh sb="0" eb="2">
      <t>チイキ</t>
    </rPh>
    <rPh sb="2" eb="5">
      <t>ミッチャクガタ</t>
    </rPh>
    <rPh sb="5" eb="7">
      <t>カイゴ</t>
    </rPh>
    <rPh sb="7" eb="9">
      <t>ロウジン</t>
    </rPh>
    <rPh sb="9" eb="11">
      <t>フクシ</t>
    </rPh>
    <rPh sb="11" eb="13">
      <t>シセツ</t>
    </rPh>
    <rPh sb="13" eb="16">
      <t>ニュウショシャ</t>
    </rPh>
    <rPh sb="16" eb="18">
      <t>セイカツ</t>
    </rPh>
    <rPh sb="18" eb="20">
      <t>カイゴ</t>
    </rPh>
    <phoneticPr fontId="2"/>
  </si>
  <si>
    <t>看護小規模多機能型居宅介護</t>
    <rPh sb="0" eb="2">
      <t>カンゴ</t>
    </rPh>
    <rPh sb="2" eb="5">
      <t>ショウキボ</t>
    </rPh>
    <rPh sb="5" eb="8">
      <t>タキノウ</t>
    </rPh>
    <rPh sb="8" eb="9">
      <t>ガタ</t>
    </rPh>
    <rPh sb="9" eb="11">
      <t>キョタク</t>
    </rPh>
    <rPh sb="11" eb="13">
      <t>カイゴ</t>
    </rPh>
    <phoneticPr fontId="2"/>
  </si>
  <si>
    <t>市町村特別給付</t>
    <rPh sb="0" eb="3">
      <t>シチョウソン</t>
    </rPh>
    <rPh sb="3" eb="5">
      <t>トクベツ</t>
    </rPh>
    <rPh sb="5" eb="7">
      <t>キュウフ</t>
    </rPh>
    <phoneticPr fontId="2"/>
  </si>
  <si>
    <t>介護保険給付付外の在宅サービス</t>
    <rPh sb="0" eb="2">
      <t>カイゴ</t>
    </rPh>
    <rPh sb="2" eb="4">
      <t>ホケン</t>
    </rPh>
    <rPh sb="4" eb="6">
      <t>キュウフ</t>
    </rPh>
    <rPh sb="6" eb="7">
      <t>ツ</t>
    </rPh>
    <rPh sb="7" eb="8">
      <t>ガイ</t>
    </rPh>
    <rPh sb="9" eb="11">
      <t>ザイタク</t>
    </rPh>
    <phoneticPr fontId="2"/>
  </si>
  <si>
    <t>施設等利用</t>
    <rPh sb="0" eb="2">
      <t>シセツ</t>
    </rPh>
    <rPh sb="2" eb="3">
      <t>ナド</t>
    </rPh>
    <rPh sb="3" eb="5">
      <t>リヨウ</t>
    </rPh>
    <phoneticPr fontId="2"/>
  </si>
  <si>
    <t>施設等連絡先施設等名</t>
    <rPh sb="0" eb="2">
      <t>シセツ</t>
    </rPh>
    <rPh sb="2" eb="3">
      <t>ナド</t>
    </rPh>
    <rPh sb="3" eb="5">
      <t>レンラク</t>
    </rPh>
    <rPh sb="5" eb="6">
      <t>サキ</t>
    </rPh>
    <rPh sb="6" eb="9">
      <t>シセツナド</t>
    </rPh>
    <rPh sb="9" eb="10">
      <t>ナ</t>
    </rPh>
    <phoneticPr fontId="2"/>
  </si>
  <si>
    <t>　施設住所</t>
    <rPh sb="1" eb="3">
      <t>シセツ</t>
    </rPh>
    <rPh sb="3" eb="5">
      <t>ジュウショ</t>
    </rPh>
    <phoneticPr fontId="2"/>
  </si>
  <si>
    <t>Ⅳ　調査対象者の家族状況</t>
    <rPh sb="2" eb="7">
      <t>チョウサタイショウシャ</t>
    </rPh>
    <rPh sb="8" eb="10">
      <t>カゾク</t>
    </rPh>
    <rPh sb="10" eb="12">
      <t>ジョウキョウ</t>
    </rPh>
    <phoneticPr fontId="2"/>
  </si>
  <si>
    <t>家族状況（１：独居、２：同居（夫婦のみ）、３：同居（その他））</t>
    <rPh sb="0" eb="2">
      <t>カゾク</t>
    </rPh>
    <rPh sb="2" eb="4">
      <t>ジョウキョウ</t>
    </rPh>
    <rPh sb="7" eb="9">
      <t>ドッキョ</t>
    </rPh>
    <rPh sb="12" eb="14">
      <t>ドウキョ</t>
    </rPh>
    <rPh sb="15" eb="17">
      <t>フウフ</t>
    </rPh>
    <rPh sb="23" eb="25">
      <t>ドウキョ</t>
    </rPh>
    <rPh sb="28" eb="29">
      <t>タ</t>
    </rPh>
    <phoneticPr fontId="2"/>
  </si>
  <si>
    <t xml:space="preserve"> 特記事項</t>
    <rPh sb="1" eb="3">
      <t>トッキ</t>
    </rPh>
    <rPh sb="3" eb="5">
      <t>ジコウ</t>
    </rPh>
    <phoneticPr fontId="2"/>
  </si>
  <si>
    <t>　施設郵便番号</t>
    <rPh sb="1" eb="3">
      <t>シセツ</t>
    </rPh>
    <rPh sb="3" eb="7">
      <t>ユウビンバンゴウ</t>
    </rPh>
    <phoneticPr fontId="2"/>
  </si>
  <si>
    <t>記入者コード</t>
    <rPh sb="0" eb="3">
      <t>キニュウシャ</t>
    </rPh>
    <phoneticPr fontId="2"/>
  </si>
  <si>
    <t>所属機関コード</t>
    <rPh sb="0" eb="2">
      <t>ショゾク</t>
    </rPh>
    <rPh sb="2" eb="4">
      <t>キカン</t>
    </rPh>
    <phoneticPr fontId="2"/>
  </si>
  <si>
    <t>※８桁</t>
    <rPh sb="2" eb="3">
      <t>ケタ</t>
    </rPh>
    <phoneticPr fontId="2"/>
  </si>
  <si>
    <t>※１２桁</t>
    <rPh sb="3" eb="4">
      <t>ケタ</t>
    </rPh>
    <phoneticPr fontId="2"/>
  </si>
  <si>
    <t>■認定調査票（概況調査）</t>
    <rPh sb="1" eb="3">
      <t>ニンテイ</t>
    </rPh>
    <rPh sb="3" eb="6">
      <t>チョウサヒョウ</t>
    </rPh>
    <rPh sb="7" eb="9">
      <t>ガイキョウ</t>
    </rPh>
    <rPh sb="9" eb="11">
      <t>チョウサ</t>
    </rPh>
    <phoneticPr fontId="2"/>
  </si>
  <si>
    <t>■認定調査票（基本調査）</t>
    <rPh sb="1" eb="6">
      <t>ニンテイチョウサヒョウ</t>
    </rPh>
    <rPh sb="7" eb="9">
      <t>キホン</t>
    </rPh>
    <rPh sb="9" eb="11">
      <t>チョウサ</t>
    </rPh>
    <phoneticPr fontId="2"/>
  </si>
  <si>
    <t>第１群（身体機能・起居動作）</t>
    <rPh sb="0" eb="1">
      <t>ダイ</t>
    </rPh>
    <rPh sb="2" eb="3">
      <t>グン</t>
    </rPh>
    <rPh sb="4" eb="6">
      <t>シンタイ</t>
    </rPh>
    <rPh sb="6" eb="8">
      <t>キノウ</t>
    </rPh>
    <rPh sb="9" eb="11">
      <t>キキョ</t>
    </rPh>
    <rPh sb="11" eb="13">
      <t>ドウサ</t>
    </rPh>
    <phoneticPr fontId="2"/>
  </si>
  <si>
    <t>1-13 聴力</t>
    <rPh sb="5" eb="7">
      <t>チョウリョク</t>
    </rPh>
    <phoneticPr fontId="2"/>
  </si>
  <si>
    <t>1-12 視力</t>
    <rPh sb="5" eb="7">
      <t>シリョク</t>
    </rPh>
    <phoneticPr fontId="2"/>
  </si>
  <si>
    <t>1-11 つめ切り</t>
    <rPh sb="7" eb="8">
      <t>キ</t>
    </rPh>
    <phoneticPr fontId="2"/>
  </si>
  <si>
    <t>1-10 洗身</t>
    <rPh sb="5" eb="7">
      <t>センシン</t>
    </rPh>
    <phoneticPr fontId="2"/>
  </si>
  <si>
    <t>1-9  片足での立位</t>
    <rPh sb="5" eb="7">
      <t>カタアシ</t>
    </rPh>
    <rPh sb="9" eb="11">
      <t>リツイ</t>
    </rPh>
    <phoneticPr fontId="2"/>
  </si>
  <si>
    <t>1-8  立ち上がり</t>
    <rPh sb="5" eb="6">
      <t>タ</t>
    </rPh>
    <rPh sb="7" eb="8">
      <t>ア</t>
    </rPh>
    <phoneticPr fontId="2"/>
  </si>
  <si>
    <t>1-7  歩行</t>
    <rPh sb="5" eb="7">
      <t>ホコウ</t>
    </rPh>
    <phoneticPr fontId="2"/>
  </si>
  <si>
    <t>1-6  両足での立位保持</t>
    <rPh sb="5" eb="7">
      <t>リョウアシ</t>
    </rPh>
    <rPh sb="9" eb="11">
      <t>リツイ</t>
    </rPh>
    <rPh sb="11" eb="13">
      <t>ホジ</t>
    </rPh>
    <phoneticPr fontId="2"/>
  </si>
  <si>
    <t>1-5  座位保持</t>
    <rPh sb="5" eb="9">
      <t>ザイホジ</t>
    </rPh>
    <phoneticPr fontId="2"/>
  </si>
  <si>
    <t>1-4  起き上がり</t>
    <rPh sb="5" eb="6">
      <t>オ</t>
    </rPh>
    <rPh sb="7" eb="8">
      <t>ア</t>
    </rPh>
    <phoneticPr fontId="2"/>
  </si>
  <si>
    <t>1-3  寝返り</t>
    <rPh sb="5" eb="7">
      <t>ネガエ</t>
    </rPh>
    <phoneticPr fontId="2"/>
  </si>
  <si>
    <t>1-2  拘縮の有無（複数回答可）</t>
    <rPh sb="5" eb="7">
      <t>コウシュク</t>
    </rPh>
    <rPh sb="8" eb="10">
      <t>ウム</t>
    </rPh>
    <rPh sb="11" eb="13">
      <t>フクスウ</t>
    </rPh>
    <rPh sb="13" eb="15">
      <t>カイトウ</t>
    </rPh>
    <rPh sb="15" eb="16">
      <t>カ</t>
    </rPh>
    <phoneticPr fontId="2"/>
  </si>
  <si>
    <t>1-1  麻痺等の有無（複数回答可）</t>
    <rPh sb="5" eb="7">
      <t>マヒ</t>
    </rPh>
    <rPh sb="7" eb="8">
      <t>ナド</t>
    </rPh>
    <rPh sb="9" eb="11">
      <t>ウム</t>
    </rPh>
    <rPh sb="12" eb="14">
      <t>フクスウ</t>
    </rPh>
    <rPh sb="14" eb="16">
      <t>カイトウ</t>
    </rPh>
    <rPh sb="16" eb="17">
      <t>カ</t>
    </rPh>
    <phoneticPr fontId="2"/>
  </si>
  <si>
    <t>（1：できる、2：つかまれば可、3：できない）</t>
    <rPh sb="14" eb="15">
      <t>カ</t>
    </rPh>
    <phoneticPr fontId="2"/>
  </si>
  <si>
    <t>（1：できる、2：支えが必要、3：できない）</t>
    <rPh sb="9" eb="10">
      <t>ササ</t>
    </rPh>
    <rPh sb="12" eb="14">
      <t>ヒツヨウ</t>
    </rPh>
    <phoneticPr fontId="2"/>
  </si>
  <si>
    <t>（1：介助されていない、2：一部介助、3：全介助）</t>
    <rPh sb="3" eb="5">
      <t>カイジョ</t>
    </rPh>
    <rPh sb="14" eb="16">
      <t>イチブ</t>
    </rPh>
    <rPh sb="16" eb="18">
      <t>カイジョ</t>
    </rPh>
    <rPh sb="21" eb="22">
      <t>ゼン</t>
    </rPh>
    <rPh sb="22" eb="24">
      <t>カイジョ</t>
    </rPh>
    <phoneticPr fontId="2"/>
  </si>
  <si>
    <t>（1：できる、2：自分で支えれば可、3：支えが必要、4：できない）</t>
    <rPh sb="9" eb="11">
      <t>ジブン</t>
    </rPh>
    <rPh sb="12" eb="13">
      <t>ササ</t>
    </rPh>
    <rPh sb="16" eb="17">
      <t>カ</t>
    </rPh>
    <rPh sb="20" eb="21">
      <t>ササ</t>
    </rPh>
    <rPh sb="23" eb="25">
      <t>ヒツヨウ</t>
    </rPh>
    <phoneticPr fontId="2"/>
  </si>
  <si>
    <t>（1：介助されていない、2：一部介助、3：全介助、4：行っていない）</t>
    <rPh sb="3" eb="5">
      <t>カイジョ</t>
    </rPh>
    <rPh sb="14" eb="16">
      <t>イチブ</t>
    </rPh>
    <rPh sb="16" eb="18">
      <t>カイジョ</t>
    </rPh>
    <rPh sb="21" eb="22">
      <t>ゼン</t>
    </rPh>
    <rPh sb="22" eb="24">
      <t>カイジョ</t>
    </rPh>
    <rPh sb="27" eb="28">
      <t>オコナ</t>
    </rPh>
    <phoneticPr fontId="2"/>
  </si>
  <si>
    <t>（1：普通、2：1ｍ先が見える、3：目の前が見える、4：ほとんど見えず、5：判断不能）</t>
    <rPh sb="3" eb="5">
      <t>フツウ</t>
    </rPh>
    <rPh sb="10" eb="11">
      <t>サキ</t>
    </rPh>
    <rPh sb="12" eb="13">
      <t>ミ</t>
    </rPh>
    <rPh sb="18" eb="19">
      <t>メ</t>
    </rPh>
    <rPh sb="20" eb="21">
      <t>マエ</t>
    </rPh>
    <rPh sb="22" eb="23">
      <t>ミ</t>
    </rPh>
    <rPh sb="32" eb="33">
      <t>ミ</t>
    </rPh>
    <rPh sb="38" eb="40">
      <t>ハンダン</t>
    </rPh>
    <rPh sb="40" eb="42">
      <t>フノウ</t>
    </rPh>
    <phoneticPr fontId="2"/>
  </si>
  <si>
    <t>（1：普通、2：やっと聞こえる、3：大声が聞こえる、4：ほとんど聞こえず、5：判断不能）</t>
    <rPh sb="3" eb="5">
      <t>フツウ</t>
    </rPh>
    <rPh sb="11" eb="12">
      <t>キ</t>
    </rPh>
    <rPh sb="18" eb="20">
      <t>オオゴエ</t>
    </rPh>
    <rPh sb="21" eb="22">
      <t>キ</t>
    </rPh>
    <rPh sb="32" eb="33">
      <t>キ</t>
    </rPh>
    <rPh sb="39" eb="41">
      <t>ハンダン</t>
    </rPh>
    <rPh sb="41" eb="43">
      <t>フノウ</t>
    </rPh>
    <phoneticPr fontId="2"/>
  </si>
  <si>
    <t>第２群（生活機能）</t>
    <rPh sb="0" eb="1">
      <t>ダイ</t>
    </rPh>
    <rPh sb="2" eb="3">
      <t>グン</t>
    </rPh>
    <rPh sb="4" eb="6">
      <t>セイカツ</t>
    </rPh>
    <rPh sb="6" eb="8">
      <t>キノウ</t>
    </rPh>
    <phoneticPr fontId="2"/>
  </si>
  <si>
    <t>2-12 外出頻度</t>
    <rPh sb="5" eb="7">
      <t>ガイシュツ</t>
    </rPh>
    <rPh sb="7" eb="9">
      <t>ヒンド</t>
    </rPh>
    <phoneticPr fontId="2"/>
  </si>
  <si>
    <t>2-11 ズボン等の着脱</t>
    <rPh sb="8" eb="9">
      <t>ナド</t>
    </rPh>
    <rPh sb="10" eb="12">
      <t>チャクダツ</t>
    </rPh>
    <phoneticPr fontId="2"/>
  </si>
  <si>
    <t>2-10 上衣の着脱</t>
    <rPh sb="5" eb="7">
      <t>ジョウイ</t>
    </rPh>
    <rPh sb="8" eb="10">
      <t>チャクダツ</t>
    </rPh>
    <phoneticPr fontId="2"/>
  </si>
  <si>
    <t>2-9  整髪</t>
    <rPh sb="5" eb="7">
      <t>セイハツ</t>
    </rPh>
    <phoneticPr fontId="2"/>
  </si>
  <si>
    <t>2-8  洗顔</t>
    <rPh sb="5" eb="7">
      <t>センガン</t>
    </rPh>
    <phoneticPr fontId="2"/>
  </si>
  <si>
    <t>2-7  口腔清潔</t>
    <rPh sb="5" eb="7">
      <t>コウクウ</t>
    </rPh>
    <rPh sb="7" eb="9">
      <t>セイケツ</t>
    </rPh>
    <phoneticPr fontId="2"/>
  </si>
  <si>
    <t>2-6  排便</t>
    <rPh sb="5" eb="7">
      <t>ハイベン</t>
    </rPh>
    <phoneticPr fontId="2"/>
  </si>
  <si>
    <t>2-5  排尿</t>
    <rPh sb="5" eb="7">
      <t>ハイニョウ</t>
    </rPh>
    <phoneticPr fontId="2"/>
  </si>
  <si>
    <t>2-4  食事摂取</t>
    <rPh sb="5" eb="7">
      <t>ショクジ</t>
    </rPh>
    <rPh sb="7" eb="9">
      <t>セッシュ</t>
    </rPh>
    <phoneticPr fontId="2"/>
  </si>
  <si>
    <t>2-3  えん下</t>
    <rPh sb="7" eb="8">
      <t>シタ</t>
    </rPh>
    <phoneticPr fontId="2"/>
  </si>
  <si>
    <t>2-2  移動</t>
    <rPh sb="5" eb="7">
      <t>イドウ</t>
    </rPh>
    <phoneticPr fontId="2"/>
  </si>
  <si>
    <t>2-1  移乗</t>
    <rPh sb="5" eb="7">
      <t>イジョウ</t>
    </rPh>
    <phoneticPr fontId="2"/>
  </si>
  <si>
    <t>第３群（認知機能）</t>
    <rPh sb="0" eb="1">
      <t>ダイ</t>
    </rPh>
    <rPh sb="2" eb="3">
      <t>グン</t>
    </rPh>
    <rPh sb="4" eb="6">
      <t>ニンチ</t>
    </rPh>
    <rPh sb="6" eb="8">
      <t>キノウ</t>
    </rPh>
    <phoneticPr fontId="2"/>
  </si>
  <si>
    <t>3-1  意思の伝達</t>
    <rPh sb="5" eb="7">
      <t>イシ</t>
    </rPh>
    <rPh sb="8" eb="10">
      <t>デンタツ</t>
    </rPh>
    <phoneticPr fontId="2"/>
  </si>
  <si>
    <t>3-2  毎日の日課を理解</t>
    <rPh sb="5" eb="7">
      <t>マイニチ</t>
    </rPh>
    <rPh sb="8" eb="10">
      <t>ニッカ</t>
    </rPh>
    <rPh sb="11" eb="13">
      <t>リカイ</t>
    </rPh>
    <phoneticPr fontId="2"/>
  </si>
  <si>
    <t>3-3  生年月日や年齢を言う</t>
    <rPh sb="5" eb="9">
      <t>セイネンガッピ</t>
    </rPh>
    <rPh sb="10" eb="12">
      <t>ネンレイ</t>
    </rPh>
    <rPh sb="13" eb="14">
      <t>イ</t>
    </rPh>
    <phoneticPr fontId="2"/>
  </si>
  <si>
    <t>3-4  短期記憶</t>
    <rPh sb="5" eb="7">
      <t>タンキ</t>
    </rPh>
    <rPh sb="7" eb="9">
      <t>キオク</t>
    </rPh>
    <phoneticPr fontId="2"/>
  </si>
  <si>
    <t>3-5  自分の名前を言う</t>
    <rPh sb="5" eb="7">
      <t>ジブン</t>
    </rPh>
    <rPh sb="8" eb="10">
      <t>ナマエ</t>
    </rPh>
    <rPh sb="11" eb="12">
      <t>イ</t>
    </rPh>
    <phoneticPr fontId="2"/>
  </si>
  <si>
    <t>3-6  今の季節を理解する</t>
    <rPh sb="5" eb="6">
      <t>イマ</t>
    </rPh>
    <rPh sb="7" eb="9">
      <t>キセツ</t>
    </rPh>
    <rPh sb="10" eb="12">
      <t>リカイ</t>
    </rPh>
    <phoneticPr fontId="2"/>
  </si>
  <si>
    <t>3-7  場所の理解</t>
    <rPh sb="5" eb="7">
      <t>バショ</t>
    </rPh>
    <rPh sb="8" eb="10">
      <t>リカイ</t>
    </rPh>
    <phoneticPr fontId="2"/>
  </si>
  <si>
    <t>3-8  徘徊</t>
    <rPh sb="5" eb="7">
      <t>ハイカイ</t>
    </rPh>
    <phoneticPr fontId="2"/>
  </si>
  <si>
    <t>3-9  外出すると戻れない</t>
    <rPh sb="5" eb="7">
      <t>ガイシュツ</t>
    </rPh>
    <rPh sb="10" eb="11">
      <t>モド</t>
    </rPh>
    <phoneticPr fontId="2"/>
  </si>
  <si>
    <t>第４群（精神・行動障害）</t>
    <rPh sb="0" eb="1">
      <t>ダイ</t>
    </rPh>
    <rPh sb="2" eb="3">
      <t>グン</t>
    </rPh>
    <rPh sb="4" eb="6">
      <t>セイシン</t>
    </rPh>
    <rPh sb="7" eb="9">
      <t>コウドウ</t>
    </rPh>
    <rPh sb="9" eb="11">
      <t>ショウガイ</t>
    </rPh>
    <phoneticPr fontId="2"/>
  </si>
  <si>
    <t>（1：ない、2：ときどきある、3：ある）</t>
    <phoneticPr fontId="2"/>
  </si>
  <si>
    <t>第５群（社会生活への適応）</t>
    <rPh sb="0" eb="1">
      <t>ダイ</t>
    </rPh>
    <rPh sb="2" eb="3">
      <t>グン</t>
    </rPh>
    <rPh sb="4" eb="6">
      <t>シャカイ</t>
    </rPh>
    <rPh sb="6" eb="8">
      <t>セイカツ</t>
    </rPh>
    <rPh sb="10" eb="12">
      <t>テキオウ</t>
    </rPh>
    <phoneticPr fontId="2"/>
  </si>
  <si>
    <t>4-1  被害的</t>
    <rPh sb="5" eb="8">
      <t>ヒガイテキ</t>
    </rPh>
    <phoneticPr fontId="2"/>
  </si>
  <si>
    <t>4-2  作話</t>
    <rPh sb="5" eb="7">
      <t>サクワ</t>
    </rPh>
    <phoneticPr fontId="2"/>
  </si>
  <si>
    <t>4-3  感情が不安定</t>
    <rPh sb="5" eb="7">
      <t>カンジョウ</t>
    </rPh>
    <rPh sb="8" eb="11">
      <t>フアンテイ</t>
    </rPh>
    <phoneticPr fontId="2"/>
  </si>
  <si>
    <t>4-4  昼夜逆転</t>
    <rPh sb="5" eb="7">
      <t>チュウヤ</t>
    </rPh>
    <rPh sb="7" eb="9">
      <t>ギャクテン</t>
    </rPh>
    <phoneticPr fontId="2"/>
  </si>
  <si>
    <t>4-5  同じ話をする</t>
    <rPh sb="5" eb="6">
      <t>オナ</t>
    </rPh>
    <rPh sb="7" eb="8">
      <t>ハナシ</t>
    </rPh>
    <phoneticPr fontId="2"/>
  </si>
  <si>
    <t>4-6  大声をだす</t>
    <rPh sb="5" eb="7">
      <t>オオゴエ</t>
    </rPh>
    <phoneticPr fontId="2"/>
  </si>
  <si>
    <t>4-7  介護に抵抗</t>
    <rPh sb="5" eb="7">
      <t>カイゴ</t>
    </rPh>
    <rPh sb="8" eb="10">
      <t>テイコウ</t>
    </rPh>
    <phoneticPr fontId="2"/>
  </si>
  <si>
    <t>4-8  落ち着きなし</t>
    <rPh sb="5" eb="6">
      <t>オ</t>
    </rPh>
    <rPh sb="7" eb="8">
      <t>ツ</t>
    </rPh>
    <phoneticPr fontId="2"/>
  </si>
  <si>
    <t>4-9  一人で出たがる</t>
    <rPh sb="5" eb="7">
      <t>ヒトリ</t>
    </rPh>
    <rPh sb="8" eb="9">
      <t>デ</t>
    </rPh>
    <phoneticPr fontId="2"/>
  </si>
  <si>
    <t>4-10 収集癖</t>
    <rPh sb="5" eb="8">
      <t>シュウシュウヘキ</t>
    </rPh>
    <phoneticPr fontId="2"/>
  </si>
  <si>
    <t>4-11 物や衣類を壊す</t>
    <rPh sb="5" eb="6">
      <t>モノ</t>
    </rPh>
    <rPh sb="7" eb="9">
      <t>イルイ</t>
    </rPh>
    <rPh sb="10" eb="11">
      <t>コワ</t>
    </rPh>
    <phoneticPr fontId="2"/>
  </si>
  <si>
    <t>4-12 ひどい物忘れ</t>
    <rPh sb="8" eb="10">
      <t>モノワス</t>
    </rPh>
    <phoneticPr fontId="2"/>
  </si>
  <si>
    <t>4-13 独り言・独り笑い</t>
    <rPh sb="5" eb="6">
      <t>ヒト</t>
    </rPh>
    <rPh sb="7" eb="8">
      <t>ゴト</t>
    </rPh>
    <rPh sb="9" eb="10">
      <t>ヒト</t>
    </rPh>
    <rPh sb="11" eb="12">
      <t>ワラ</t>
    </rPh>
    <phoneticPr fontId="2"/>
  </si>
  <si>
    <t>4-14 自分勝手に行動する</t>
    <rPh sb="5" eb="7">
      <t>ジブン</t>
    </rPh>
    <rPh sb="7" eb="9">
      <t>カッテ</t>
    </rPh>
    <rPh sb="10" eb="12">
      <t>コウドウ</t>
    </rPh>
    <phoneticPr fontId="2"/>
  </si>
  <si>
    <t>4-15 話がまとまらない</t>
    <rPh sb="5" eb="6">
      <t>ハナシ</t>
    </rPh>
    <phoneticPr fontId="2"/>
  </si>
  <si>
    <t>5-1  薬の内服</t>
    <rPh sb="5" eb="6">
      <t>クスリ</t>
    </rPh>
    <rPh sb="7" eb="9">
      <t>ナイフク</t>
    </rPh>
    <phoneticPr fontId="2"/>
  </si>
  <si>
    <t>5-2  金銭の管理</t>
    <rPh sb="5" eb="7">
      <t>キンセン</t>
    </rPh>
    <rPh sb="8" eb="10">
      <t>カンリ</t>
    </rPh>
    <phoneticPr fontId="2"/>
  </si>
  <si>
    <t>5-3  日常の意思決定</t>
    <rPh sb="5" eb="7">
      <t>ニチジョウ</t>
    </rPh>
    <rPh sb="8" eb="12">
      <t>イシケッテイ</t>
    </rPh>
    <phoneticPr fontId="2"/>
  </si>
  <si>
    <t>5-4  集団への不適応</t>
    <rPh sb="5" eb="7">
      <t>シュウダン</t>
    </rPh>
    <rPh sb="9" eb="12">
      <t>フテキオウ</t>
    </rPh>
    <phoneticPr fontId="2"/>
  </si>
  <si>
    <t>5-5  買い物</t>
    <rPh sb="5" eb="6">
      <t>カ</t>
    </rPh>
    <rPh sb="7" eb="8">
      <t>モノ</t>
    </rPh>
    <phoneticPr fontId="2"/>
  </si>
  <si>
    <t>5-6  簡単な調理</t>
    <rPh sb="5" eb="7">
      <t>カンタン</t>
    </rPh>
    <rPh sb="8" eb="10">
      <t>チョウリ</t>
    </rPh>
    <phoneticPr fontId="2"/>
  </si>
  <si>
    <t>※注　ときどきある：１／月以上　　ある：１／週以上</t>
    <rPh sb="1" eb="2">
      <t>チュウ</t>
    </rPh>
    <rPh sb="12" eb="13">
      <t>ツキ</t>
    </rPh>
    <rPh sb="13" eb="15">
      <t>イジョウ</t>
    </rPh>
    <rPh sb="22" eb="23">
      <t>シュウ</t>
    </rPh>
    <rPh sb="23" eb="25">
      <t>イジョウ</t>
    </rPh>
    <phoneticPr fontId="2"/>
  </si>
  <si>
    <t>６　過去14日間にうけた特別な医療について（複数回答可）</t>
    <rPh sb="2" eb="4">
      <t>カコ</t>
    </rPh>
    <rPh sb="6" eb="8">
      <t>ニチカン</t>
    </rPh>
    <rPh sb="12" eb="14">
      <t>トクベツ</t>
    </rPh>
    <rPh sb="15" eb="17">
      <t>イリョウ</t>
    </rPh>
    <rPh sb="22" eb="24">
      <t>フクスウ</t>
    </rPh>
    <rPh sb="24" eb="26">
      <t>カイトウ</t>
    </rPh>
    <rPh sb="26" eb="27">
      <t>カ</t>
    </rPh>
    <phoneticPr fontId="2"/>
  </si>
  <si>
    <t>７　調査対象者の日常生活自立度について</t>
    <rPh sb="2" eb="4">
      <t>チョウサ</t>
    </rPh>
    <rPh sb="4" eb="6">
      <t>タイショウ</t>
    </rPh>
    <rPh sb="6" eb="7">
      <t>シャ</t>
    </rPh>
    <rPh sb="8" eb="10">
      <t>ニチジョウ</t>
    </rPh>
    <rPh sb="10" eb="12">
      <t>セイカツ</t>
    </rPh>
    <rPh sb="12" eb="15">
      <t>ジリツド</t>
    </rPh>
    <phoneticPr fontId="2"/>
  </si>
  <si>
    <t>処置内容</t>
    <rPh sb="0" eb="4">
      <t>ショチナイヨウ</t>
    </rPh>
    <phoneticPr fontId="2"/>
  </si>
  <si>
    <t>特別な対応</t>
    <rPh sb="0" eb="2">
      <t>トクベツ</t>
    </rPh>
    <rPh sb="3" eb="5">
      <t>タイオウ</t>
    </rPh>
    <phoneticPr fontId="2"/>
  </si>
  <si>
    <t>特別な対応</t>
    <rPh sb="0" eb="2">
      <t>トクベツ</t>
    </rPh>
    <rPh sb="3" eb="5">
      <t>タイオウ</t>
    </rPh>
    <phoneticPr fontId="2"/>
  </si>
  <si>
    <t>障害高齢者の日常生活自立度（寝たきり度）</t>
    <rPh sb="0" eb="2">
      <t>ショウガイ</t>
    </rPh>
    <rPh sb="2" eb="5">
      <t>コウレイシャ</t>
    </rPh>
    <rPh sb="6" eb="8">
      <t>ニチジョウ</t>
    </rPh>
    <rPh sb="8" eb="10">
      <t>セイカツ</t>
    </rPh>
    <rPh sb="10" eb="13">
      <t>ジリツド</t>
    </rPh>
    <rPh sb="14" eb="15">
      <t>ネ</t>
    </rPh>
    <rPh sb="18" eb="19">
      <t>ド</t>
    </rPh>
    <phoneticPr fontId="2"/>
  </si>
  <si>
    <t>認知症高齢者の日常生活自立度</t>
    <rPh sb="0" eb="3">
      <t>ニンチショウ</t>
    </rPh>
    <rPh sb="3" eb="6">
      <t>コウレイシャ</t>
    </rPh>
    <rPh sb="7" eb="9">
      <t>ニチジョウ</t>
    </rPh>
    <rPh sb="9" eb="11">
      <t>セイカツ</t>
    </rPh>
    <rPh sb="11" eb="14">
      <t>ジリツド</t>
    </rPh>
    <phoneticPr fontId="2"/>
  </si>
  <si>
    <t>（1：できる、2：ときどきできる、3：ほとんど不可、4：できない）</t>
    <rPh sb="23" eb="25">
      <t>フカ</t>
    </rPh>
    <phoneticPr fontId="2"/>
  </si>
  <si>
    <t>（1：できる、2：できない）</t>
    <phoneticPr fontId="2"/>
  </si>
  <si>
    <t>（1：できる、2：特別時以外可、3：日常的に困難、4：できない）</t>
    <rPh sb="9" eb="11">
      <t>トクベツ</t>
    </rPh>
    <rPh sb="11" eb="12">
      <t>ジ</t>
    </rPh>
    <rPh sb="12" eb="14">
      <t>イガイ</t>
    </rPh>
    <rPh sb="14" eb="15">
      <t>カ</t>
    </rPh>
    <rPh sb="18" eb="21">
      <t>ニチジョウテキ</t>
    </rPh>
    <rPh sb="22" eb="24">
      <t>コンナン</t>
    </rPh>
    <phoneticPr fontId="2"/>
  </si>
  <si>
    <t>（1：介助されていない、2：見守り等、3：一部介助、4：全介助）</t>
    <rPh sb="3" eb="5">
      <t>カイジョ</t>
    </rPh>
    <rPh sb="14" eb="16">
      <t>ミマモ</t>
    </rPh>
    <rPh sb="17" eb="18">
      <t>ナド</t>
    </rPh>
    <rPh sb="21" eb="23">
      <t>イチブ</t>
    </rPh>
    <rPh sb="23" eb="25">
      <t>カイジョ</t>
    </rPh>
    <rPh sb="28" eb="29">
      <t>ゼン</t>
    </rPh>
    <rPh sb="29" eb="31">
      <t>カイジョ</t>
    </rPh>
    <phoneticPr fontId="2"/>
  </si>
  <si>
    <t>（1：できる、2：見守り等、3：できない）</t>
    <rPh sb="9" eb="11">
      <t>ミマモ</t>
    </rPh>
    <rPh sb="12" eb="13">
      <t>ナド</t>
    </rPh>
    <phoneticPr fontId="2"/>
  </si>
  <si>
    <t>（1：週１回以上、2：月１回以上、3：月１回未満）</t>
    <rPh sb="3" eb="4">
      <t>シュウ</t>
    </rPh>
    <rPh sb="5" eb="8">
      <t>カイイジョウ</t>
    </rPh>
    <rPh sb="11" eb="12">
      <t>ツキ</t>
    </rPh>
    <rPh sb="13" eb="16">
      <t>カイイジョウ</t>
    </rPh>
    <rPh sb="19" eb="20">
      <t>ツキ</t>
    </rPh>
    <rPh sb="21" eb="22">
      <t>カイ</t>
    </rPh>
    <rPh sb="22" eb="24">
      <t>ミマン</t>
    </rPh>
    <phoneticPr fontId="2"/>
  </si>
  <si>
    <t>点滴の管理</t>
    <rPh sb="0" eb="2">
      <t>テンテキ</t>
    </rPh>
    <rPh sb="3" eb="5">
      <t>カンリ</t>
    </rPh>
    <phoneticPr fontId="2"/>
  </si>
  <si>
    <t>中心静脈栄養</t>
    <rPh sb="0" eb="2">
      <t>チュウシン</t>
    </rPh>
    <rPh sb="2" eb="4">
      <t>ジョウミャク</t>
    </rPh>
    <rPh sb="4" eb="6">
      <t>エイヨウ</t>
    </rPh>
    <phoneticPr fontId="2"/>
  </si>
  <si>
    <t>透析</t>
    <rPh sb="0" eb="2">
      <t>トウセキ</t>
    </rPh>
    <phoneticPr fontId="2"/>
  </si>
  <si>
    <t>ストーマの処置</t>
    <rPh sb="5" eb="7">
      <t>ショチ</t>
    </rPh>
    <phoneticPr fontId="2"/>
  </si>
  <si>
    <t>酸素療法</t>
    <rPh sb="0" eb="2">
      <t>サンソ</t>
    </rPh>
    <rPh sb="2" eb="4">
      <t>リョウホウ</t>
    </rPh>
    <phoneticPr fontId="2"/>
  </si>
  <si>
    <t>レスピレーター</t>
    <phoneticPr fontId="2"/>
  </si>
  <si>
    <t>気管切開の処置</t>
    <rPh sb="0" eb="2">
      <t>キカン</t>
    </rPh>
    <rPh sb="2" eb="4">
      <t>セッカイ</t>
    </rPh>
    <rPh sb="5" eb="7">
      <t>ショチ</t>
    </rPh>
    <phoneticPr fontId="2"/>
  </si>
  <si>
    <t>疼痛の看護</t>
    <rPh sb="0" eb="1">
      <t>ウズ</t>
    </rPh>
    <rPh sb="1" eb="2">
      <t>イタ</t>
    </rPh>
    <rPh sb="3" eb="5">
      <t>カンゴ</t>
    </rPh>
    <phoneticPr fontId="2"/>
  </si>
  <si>
    <t>経管栄養</t>
    <rPh sb="0" eb="1">
      <t>キョウ</t>
    </rPh>
    <rPh sb="1" eb="2">
      <t>カン</t>
    </rPh>
    <rPh sb="2" eb="4">
      <t>エイヨウ</t>
    </rPh>
    <phoneticPr fontId="2"/>
  </si>
  <si>
    <t>モニター測定（血圧、心拍、酸素飽和度等）</t>
    <rPh sb="4" eb="6">
      <t>ソクテイ</t>
    </rPh>
    <rPh sb="7" eb="9">
      <t>ケツアツ</t>
    </rPh>
    <rPh sb="10" eb="12">
      <t>シンパク</t>
    </rPh>
    <rPh sb="13" eb="15">
      <t>サンソ</t>
    </rPh>
    <rPh sb="15" eb="18">
      <t>ホウワド</t>
    </rPh>
    <rPh sb="18" eb="19">
      <t>ナド</t>
    </rPh>
    <phoneticPr fontId="2"/>
  </si>
  <si>
    <t>じょくそうの措置</t>
    <rPh sb="6" eb="8">
      <t>ソチ</t>
    </rPh>
    <phoneticPr fontId="2"/>
  </si>
  <si>
    <t>カテーテル（コンドームカテーテル、留置カテーテル、うろトーマ等）</t>
    <rPh sb="17" eb="19">
      <t>リュウチ</t>
    </rPh>
    <rPh sb="30" eb="31">
      <t>ナド</t>
    </rPh>
    <phoneticPr fontId="2"/>
  </si>
  <si>
    <t>※調査は調査対象者が通常の状態（調査可能な状態）であるときに実施して下さい。本人が風邪をひいて高熱を出している等、通常の状態でない場合は再調査を行ってください。</t>
    <rPh sb="1" eb="3">
      <t>チョウサ</t>
    </rPh>
    <rPh sb="4" eb="9">
      <t>チョウサタイショウシャ</t>
    </rPh>
    <rPh sb="10" eb="12">
      <t>ツウジョウ</t>
    </rPh>
    <rPh sb="13" eb="15">
      <t>ジョウタイ</t>
    </rPh>
    <rPh sb="16" eb="18">
      <t>チョウサ</t>
    </rPh>
    <rPh sb="18" eb="20">
      <t>カノウ</t>
    </rPh>
    <rPh sb="21" eb="23">
      <t>ジョウタイ</t>
    </rPh>
    <rPh sb="30" eb="32">
      <t>ジッシ</t>
    </rPh>
    <rPh sb="34" eb="35">
      <t>クダ</t>
    </rPh>
    <rPh sb="38" eb="40">
      <t>ホンニン</t>
    </rPh>
    <rPh sb="41" eb="43">
      <t>カゼ</t>
    </rPh>
    <rPh sb="47" eb="49">
      <t>コウネツ</t>
    </rPh>
    <rPh sb="50" eb="51">
      <t>ダ</t>
    </rPh>
    <rPh sb="55" eb="56">
      <t>ナド</t>
    </rPh>
    <rPh sb="57" eb="59">
      <t>ツウジョウ</t>
    </rPh>
    <rPh sb="60" eb="62">
      <t>ジョウタイ</t>
    </rPh>
    <rPh sb="65" eb="67">
      <t>バアイ</t>
    </rPh>
    <rPh sb="68" eb="71">
      <t>サイチョウサ</t>
    </rPh>
    <rPh sb="72" eb="73">
      <t>オコナ</t>
    </rPh>
    <phoneticPr fontId="2"/>
  </si>
  <si>
    <t>住宅改修（空白：なし、１：あり）</t>
    <rPh sb="0" eb="2">
      <t>ジュウタク</t>
    </rPh>
    <rPh sb="2" eb="4">
      <t>カイシュウ</t>
    </rPh>
    <rPh sb="5" eb="7">
      <t>クウハク</t>
    </rPh>
    <phoneticPr fontId="2"/>
  </si>
  <si>
    <t>オリジナル式</t>
    <rPh sb="5" eb="6">
      <t>シキ</t>
    </rPh>
    <phoneticPr fontId="2"/>
  </si>
  <si>
    <t>位置合わせ用</t>
    <rPh sb="0" eb="3">
      <t>イチア</t>
    </rPh>
    <rPh sb="5" eb="6">
      <t>ヨウ</t>
    </rPh>
    <phoneticPr fontId="2"/>
  </si>
  <si>
    <t>022020</t>
  </si>
  <si>
    <t>1234567890</t>
  </si>
  <si>
    <t>ㇾ</t>
  </si>
  <si>
    <t>87654321</t>
  </si>
  <si>
    <t>121234567890</t>
  </si>
  <si>
    <t>0123-456-7890</t>
  </si>
  <si>
    <t>要支援備考</t>
  </si>
  <si>
    <t>要介護備考</t>
  </si>
  <si>
    <t>東芝　花子</t>
  </si>
  <si>
    <t>とうしば　はなこ</t>
  </si>
  <si>
    <t>000-0000</t>
  </si>
  <si>
    <t>1234-567-8901</t>
  </si>
  <si>
    <t>111-1111</t>
  </si>
  <si>
    <t>2341-567-8901</t>
  </si>
  <si>
    <t>長男</t>
  </si>
  <si>
    <t>777-7777</t>
  </si>
  <si>
    <t>3412-567-8901</t>
  </si>
  <si>
    <t>／</t>
  </si>
  <si>
    <t>01 なし</t>
    <phoneticPr fontId="2"/>
  </si>
  <si>
    <t>02 介護老人福祉施設</t>
    <phoneticPr fontId="2"/>
  </si>
  <si>
    <t>03 介護老人保健施設</t>
    <phoneticPr fontId="2"/>
  </si>
  <si>
    <t>04 介護療養型医療施設</t>
    <phoneticPr fontId="2"/>
  </si>
  <si>
    <t>05 認知症対応型共同生活介護適用施設</t>
    <phoneticPr fontId="2"/>
  </si>
  <si>
    <t>07 医療機関(医療保険適用療養病床)(グループホーム)(ケアハウス等)</t>
    <phoneticPr fontId="2"/>
  </si>
  <si>
    <t>08 医療機関(療養病床以外)</t>
    <phoneticPr fontId="2"/>
  </si>
  <si>
    <t>09 その他の施設</t>
    <phoneticPr fontId="2"/>
  </si>
  <si>
    <t>10 介護医療院</t>
    <phoneticPr fontId="2"/>
  </si>
  <si>
    <t>06 特定施設人居者生活介護適用施設</t>
    <rPh sb="10" eb="12">
      <t>セイカツ</t>
    </rPh>
    <phoneticPr fontId="2"/>
  </si>
  <si>
    <t>11 養護老人ホーム※1</t>
    <phoneticPr fontId="2"/>
  </si>
  <si>
    <t>12 軽費老人ホーム※1</t>
    <phoneticPr fontId="2"/>
  </si>
  <si>
    <t>13 有料老人ホーム※1,2</t>
    <rPh sb="3" eb="5">
      <t>ユウリョウ</t>
    </rPh>
    <rPh sb="5" eb="7">
      <t>ロウジン</t>
    </rPh>
    <phoneticPr fontId="2"/>
  </si>
  <si>
    <t>14 サービス付き高齢者向け住宅※1</t>
    <phoneticPr fontId="2"/>
  </si>
  <si>
    <t>　※1　特定施設入居者生活介護適用施設を除く。</t>
    <rPh sb="4" eb="6">
      <t>トクテイ</t>
    </rPh>
    <rPh sb="6" eb="8">
      <t>シセツ</t>
    </rPh>
    <rPh sb="8" eb="11">
      <t>ニュウキョシャ</t>
    </rPh>
    <rPh sb="11" eb="13">
      <t>セイカツ</t>
    </rPh>
    <rPh sb="13" eb="15">
      <t>カイゴ</t>
    </rPh>
    <rPh sb="15" eb="17">
      <t>テキヨウ</t>
    </rPh>
    <rPh sb="17" eb="19">
      <t>シセツ</t>
    </rPh>
    <rPh sb="20" eb="21">
      <t>ノゾ</t>
    </rPh>
    <phoneticPr fontId="2"/>
  </si>
  <si>
    <t>　※2　サービス付き高齢者向け住宅の登録を受けているものを除く。</t>
    <rPh sb="8" eb="9">
      <t>ツ</t>
    </rPh>
    <rPh sb="10" eb="14">
      <t>コウレイシャム</t>
    </rPh>
    <rPh sb="15" eb="17">
      <t>ジュウタク</t>
    </rPh>
    <rPh sb="18" eb="20">
      <t>トウロク</t>
    </rPh>
    <rPh sb="21" eb="22">
      <t>ウ</t>
    </rPh>
    <rPh sb="29" eb="30">
      <t>ノゾ</t>
    </rPh>
    <phoneticPr fontId="2"/>
  </si>
  <si>
    <t>在宅利用［認定調査を行った月のサービス利用回数を記入。（介護予防）福祉用具貸与は調査日時点の、特定（介護予防）福祉用具販売は過去6月の品目数を記載］</t>
    <rPh sb="0" eb="2">
      <t>ザイタク</t>
    </rPh>
    <rPh sb="2" eb="4">
      <t>リヨウ</t>
    </rPh>
    <rPh sb="5" eb="7">
      <t>ニンテイ</t>
    </rPh>
    <rPh sb="7" eb="9">
      <t>チョウサ</t>
    </rPh>
    <rPh sb="10" eb="11">
      <t>オコナ</t>
    </rPh>
    <rPh sb="13" eb="14">
      <t>ツキ</t>
    </rPh>
    <rPh sb="19" eb="21">
      <t>リヨウ</t>
    </rPh>
    <rPh sb="21" eb="23">
      <t>カイスウ</t>
    </rPh>
    <rPh sb="24" eb="26">
      <t>キニュウ</t>
    </rPh>
    <rPh sb="28" eb="30">
      <t>カイゴ</t>
    </rPh>
    <rPh sb="30" eb="32">
      <t>ヨボウ</t>
    </rPh>
    <rPh sb="33" eb="37">
      <t>フクシヨウグ</t>
    </rPh>
    <rPh sb="37" eb="39">
      <t>タイヨ</t>
    </rPh>
    <rPh sb="40" eb="43">
      <t>チョウサビ</t>
    </rPh>
    <rPh sb="43" eb="45">
      <t>ジテン</t>
    </rPh>
    <rPh sb="47" eb="49">
      <t>トクテイ</t>
    </rPh>
    <rPh sb="50" eb="52">
      <t>カイゴ</t>
    </rPh>
    <rPh sb="52" eb="54">
      <t>ヨボウ</t>
    </rPh>
    <rPh sb="55" eb="61">
      <t>フクシヨウグハンバイ</t>
    </rPh>
    <rPh sb="62" eb="64">
      <t>カコ</t>
    </rPh>
    <rPh sb="65" eb="66">
      <t>ゲツ</t>
    </rPh>
    <rPh sb="67" eb="69">
      <t>ヒンモク</t>
    </rPh>
    <rPh sb="69" eb="70">
      <t>スウ</t>
    </rPh>
    <rPh sb="71" eb="73">
      <t>キサイ</t>
    </rPh>
    <phoneticPr fontId="2"/>
  </si>
  <si>
    <t>家族状況</t>
    <rPh sb="0" eb="2">
      <t>カゾク</t>
    </rPh>
    <rPh sb="2" eb="4">
      <t>ジョウキョウ</t>
    </rPh>
    <phoneticPr fontId="2"/>
  </si>
  <si>
    <t>（１：独居、２：同居（夫婦のみ）、３：同居（その他））</t>
    <phoneticPr fontId="2"/>
  </si>
  <si>
    <t>（家族状況については、上記のいずれかを選択するとともに、特記すべき事項を記載）</t>
    <rPh sb="1" eb="3">
      <t>カゾク</t>
    </rPh>
    <rPh sb="3" eb="5">
      <t>ジョウキョウ</t>
    </rPh>
    <rPh sb="11" eb="13">
      <t>ジョウキ</t>
    </rPh>
    <rPh sb="19" eb="21">
      <t>センタク</t>
    </rPh>
    <rPh sb="28" eb="30">
      <t>トッキ</t>
    </rPh>
    <rPh sb="33" eb="35">
      <t>ジコウ</t>
    </rPh>
    <rPh sb="36" eb="38">
      <t>キサイ</t>
    </rPh>
    <phoneticPr fontId="2"/>
  </si>
  <si>
    <t>Ⅳ　調査対象者の家族状況、調査対象者の居住環境（外出が困難になるなど日常生活に支障となるような環境の有無）、施設等における状況、日常的に使用する機器・機械の有無について</t>
    <rPh sb="2" eb="7">
      <t>チョウサタイショウシャ</t>
    </rPh>
    <rPh sb="8" eb="10">
      <t>カゾク</t>
    </rPh>
    <rPh sb="10" eb="12">
      <t>ジョウキョウ</t>
    </rPh>
    <rPh sb="13" eb="15">
      <t>チョウサ</t>
    </rPh>
    <rPh sb="15" eb="18">
      <t>タイショウシャ</t>
    </rPh>
    <rPh sb="19" eb="21">
      <t>キョジュウ</t>
    </rPh>
    <rPh sb="21" eb="23">
      <t>カンキョウ</t>
    </rPh>
    <rPh sb="24" eb="26">
      <t>ガイシュツ</t>
    </rPh>
    <rPh sb="27" eb="29">
      <t>コンナン</t>
    </rPh>
    <rPh sb="34" eb="36">
      <t>ニチジョウ</t>
    </rPh>
    <rPh sb="36" eb="38">
      <t>セイカツ</t>
    </rPh>
    <rPh sb="39" eb="41">
      <t>シショウ</t>
    </rPh>
    <rPh sb="47" eb="49">
      <t>カンキョウ</t>
    </rPh>
    <rPh sb="50" eb="52">
      <t>ウム</t>
    </rPh>
    <rPh sb="54" eb="56">
      <t>シセツ</t>
    </rPh>
    <rPh sb="56" eb="57">
      <t>ナド</t>
    </rPh>
    <rPh sb="61" eb="63">
      <t>ジョウキョウ</t>
    </rPh>
    <rPh sb="64" eb="66">
      <t>ニチジョウ</t>
    </rPh>
    <rPh sb="66" eb="67">
      <t>テキ</t>
    </rPh>
    <rPh sb="68" eb="70">
      <t>シヨウ</t>
    </rPh>
    <rPh sb="72" eb="74">
      <t>キキ</t>
    </rPh>
    <rPh sb="75" eb="77">
      <t>キカイ</t>
    </rPh>
    <rPh sb="78" eb="80">
      <t>ウム</t>
    </rPh>
    <phoneticPr fontId="2"/>
  </si>
  <si>
    <t>　　　特記すべき事項を記入ください。</t>
    <phoneticPr fontId="2"/>
  </si>
  <si>
    <t>１２３４５６７８９０１２３４５６７８</t>
  </si>
  <si>
    <t>東芝　太郎６７８９０１２３４５６７８</t>
  </si>
  <si>
    <t>とうしば　たろう９０１２３４５６７８９０</t>
  </si>
  <si>
    <t>所属機関名称７８９０</t>
  </si>
  <si>
    <t>対象者現住所７８９０１２３４５６７８９０１２３４５６７８９０</t>
  </si>
  <si>
    <t>連絡先の住所７８９０１２３４５６７８９０１２３４５６７８９０</t>
  </si>
  <si>
    <t>連絡先氏名７８９０</t>
  </si>
  <si>
    <t>市町村特別給付８９０１２３４５６７８９０１２３４５６７８９０１２３４</t>
  </si>
  <si>
    <t>介護保険給付付外の在宅サービス５６７８９０１２３４５６７８９０１２３４</t>
  </si>
  <si>
    <t>施設等連絡先施設等名１２３４５６７８９０１２３４</t>
  </si>
  <si>
    <t>施設住所５６７８９０１２３４５６７８９</t>
  </si>
  <si>
    <t>特記事項１行－８９０１２３４５６７８９０１２３４５６７８９０１２３４５６７８９０１２３４５６</t>
  </si>
  <si>
    <t>特記事項２行－８９０１２３４５６７８９０１２３４５６７８９０１２３４５６７８９０１２３４５６</t>
  </si>
  <si>
    <t>特記事項３行－８９０１２３４５６７８９０１２３４５６７８９０１２３４５６７８９０１２３４５６</t>
  </si>
  <si>
    <t>023614</t>
    <phoneticPr fontId="2"/>
  </si>
  <si>
    <t>　備考（自宅外の場合入力）</t>
    <rPh sb="1" eb="3">
      <t>ビコウ</t>
    </rPh>
    <rPh sb="4" eb="6">
      <t>ジタク</t>
    </rPh>
    <rPh sb="6" eb="7">
      <t>ガイ</t>
    </rPh>
    <rPh sb="8" eb="10">
      <t>バアイ</t>
    </rPh>
    <rPh sb="10" eb="12">
      <t>ニュウリョク</t>
    </rPh>
    <phoneticPr fontId="2"/>
  </si>
  <si>
    <t>　要支援　備考（介護度）</t>
    <rPh sb="1" eb="4">
      <t>ヨウシエン</t>
    </rPh>
    <rPh sb="5" eb="7">
      <t>ビコウ</t>
    </rPh>
    <rPh sb="8" eb="11">
      <t>カイゴド</t>
    </rPh>
    <phoneticPr fontId="2"/>
  </si>
  <si>
    <t>　要介護　備考（介護度）</t>
    <rPh sb="1" eb="4">
      <t>ヨウカイゴ</t>
    </rPh>
    <rPh sb="5" eb="7">
      <t>ビコウ</t>
    </rPh>
    <rPh sb="8" eb="11">
      <t>カイゴド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</si>
</sst>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"/>
  </numFmts>
  <fonts count="8" x14ac:knownFonts="1">
    <font>
      <sz val="9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6"/>
      <name val="Meiryo UI"/>
      <family val="3"/>
      <charset val="128"/>
    </font>
    <font>
      <sz val="9"/>
      <color rgb="FFFF0000"/>
      <name val="Meiryo UI"/>
      <family val="3"/>
      <charset val="128"/>
    </font>
    <font>
      <sz val="9"/>
      <color rgb="FF000000"/>
      <name val="Meiryo UI"/>
      <family val="3"/>
      <charset val="128"/>
    </font>
    <font>
      <sz val="9"/>
      <color theme="4"/>
      <name val="Meiryo UI"/>
      <family val="3"/>
      <charset val="128"/>
    </font>
    <font>
      <sz val="9"/>
      <color rgb="FF0070C0"/>
      <name val="Meiryo UI"/>
      <family val="3"/>
      <charset val="128"/>
    </font>
    <font>
      <sz val="9"/>
      <color theme="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0" borderId="2" xfId="0" applyFont="1" applyBorder="1" applyAlignment="1">
      <alignment vertical="center"/>
    </xf>
    <xf numFmtId="0" fontId="0" fillId="2" borderId="1" xfId="0" applyFill="1" applyBorder="1" applyAlignment="1">
      <alignment vertical="center"/>
    </xf>
    <xf numFmtId="176" fontId="1" fillId="0" borderId="1" xfId="0" applyNumberFormat="1" applyFont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176" fontId="1" fillId="2" borderId="1" xfId="0" applyNumberFormat="1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1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49" fontId="0" fillId="2" borderId="3" xfId="0" applyNumberFormat="1" applyFill="1" applyBorder="1" applyAlignment="1">
      <alignment vertical="center"/>
    </xf>
    <xf numFmtId="49" fontId="0" fillId="2" borderId="7" xfId="0" applyNumberFormat="1" applyFill="1" applyBorder="1" applyAlignment="1">
      <alignment vertical="center"/>
    </xf>
    <xf numFmtId="49" fontId="0" fillId="2" borderId="2" xfId="0" applyNumberFormat="1" applyFill="1" applyBorder="1" applyAlignment="1">
      <alignment vertical="center"/>
    </xf>
    <xf numFmtId="49" fontId="0" fillId="2" borderId="4" xfId="0" applyNumberForma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6" xfId="0" applyNumberFormat="1" applyBorder="1" applyAlignment="1">
      <alignment vertical="center"/>
    </xf>
  </cellXfs>
  <cellStyles count="1">
    <cellStyle name="標準" xfId="0" builtinId="0" customBuiltin="1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計算シート!$M$85" lockText="1" noThreeD="1"/>
</file>

<file path=xl/ctrlProps/ctrlProp10.xml><?xml version="1.0" encoding="utf-8"?>
<formControlPr xmlns="http://schemas.microsoft.com/office/spreadsheetml/2009/9/main" objectType="CheckBox" fmlaLink="計算シート!$L$156" lockText="1" noThreeD="1"/>
</file>

<file path=xl/ctrlProps/ctrlProp11.xml><?xml version="1.0" encoding="utf-8"?>
<formControlPr xmlns="http://schemas.microsoft.com/office/spreadsheetml/2009/9/main" objectType="CheckBox" fmlaLink="計算シート!$L$157" lockText="1" noThreeD="1"/>
</file>

<file path=xl/ctrlProps/ctrlProp12.xml><?xml version="1.0" encoding="utf-8"?>
<formControlPr xmlns="http://schemas.microsoft.com/office/spreadsheetml/2009/9/main" objectType="CheckBox" fmlaLink="計算シート!$L$158" lockText="1" noThreeD="1"/>
</file>

<file path=xl/ctrlProps/ctrlProp13.xml><?xml version="1.0" encoding="utf-8"?>
<formControlPr xmlns="http://schemas.microsoft.com/office/spreadsheetml/2009/9/main" objectType="CheckBox" fmlaLink="計算シート!$L$159" lockText="1" noThreeD="1"/>
</file>

<file path=xl/ctrlProps/ctrlProp14.xml><?xml version="1.0" encoding="utf-8"?>
<formControlPr xmlns="http://schemas.microsoft.com/office/spreadsheetml/2009/9/main" objectType="CheckBox" fmlaLink="計算シート!$L$160" lockText="1" noThreeD="1"/>
</file>

<file path=xl/ctrlProps/ctrlProp15.xml><?xml version="1.0" encoding="utf-8"?>
<formControlPr xmlns="http://schemas.microsoft.com/office/spreadsheetml/2009/9/main" objectType="CheckBox" fmlaLink="計算シート!$L$161" lockText="1" noThreeD="1"/>
</file>

<file path=xl/ctrlProps/ctrlProp16.xml><?xml version="1.0" encoding="utf-8"?>
<formControlPr xmlns="http://schemas.microsoft.com/office/spreadsheetml/2009/9/main" objectType="CheckBox" fmlaLink="計算シート!$L$162" lockText="1" noThreeD="1"/>
</file>

<file path=xl/ctrlProps/ctrlProp17.xml><?xml version="1.0" encoding="utf-8"?>
<formControlPr xmlns="http://schemas.microsoft.com/office/spreadsheetml/2009/9/main" objectType="CheckBox" fmlaLink="計算シート!$L$163" lockText="1" noThreeD="1"/>
</file>

<file path=xl/ctrlProps/ctrlProp18.xml><?xml version="1.0" encoding="utf-8"?>
<formControlPr xmlns="http://schemas.microsoft.com/office/spreadsheetml/2009/9/main" objectType="CheckBox" fmlaLink="計算シート!$L$164" lockText="1" noThreeD="1"/>
</file>

<file path=xl/ctrlProps/ctrlProp19.xml><?xml version="1.0" encoding="utf-8"?>
<formControlPr xmlns="http://schemas.microsoft.com/office/spreadsheetml/2009/9/main" objectType="CheckBox" fmlaLink="計算シート!$L$166" lockText="1" noThreeD="1"/>
</file>

<file path=xl/ctrlProps/ctrlProp2.xml><?xml version="1.0" encoding="utf-8"?>
<formControlPr xmlns="http://schemas.microsoft.com/office/spreadsheetml/2009/9/main" objectType="CheckBox" fmlaLink="計算シート!$N$85" lockText="1" noThreeD="1"/>
</file>

<file path=xl/ctrlProps/ctrlProp20.xml><?xml version="1.0" encoding="utf-8"?>
<formControlPr xmlns="http://schemas.microsoft.com/office/spreadsheetml/2009/9/main" objectType="CheckBox" fmlaLink="計算シート!$L$167" lockText="1" noThreeD="1"/>
</file>

<file path=xl/ctrlProps/ctrlProp21.xml><?xml version="1.0" encoding="utf-8"?>
<formControlPr xmlns="http://schemas.microsoft.com/office/spreadsheetml/2009/9/main" objectType="CheckBox" fmlaLink="計算シート!$L$168" lockText="1" noThreeD="1"/>
</file>

<file path=xl/ctrlProps/ctrlProp3.xml><?xml version="1.0" encoding="utf-8"?>
<formControlPr xmlns="http://schemas.microsoft.com/office/spreadsheetml/2009/9/main" objectType="CheckBox" fmlaLink="計算シート!$O$85" lockText="1" noThreeD="1"/>
</file>

<file path=xl/ctrlProps/ctrlProp4.xml><?xml version="1.0" encoding="utf-8"?>
<formControlPr xmlns="http://schemas.microsoft.com/office/spreadsheetml/2009/9/main" objectType="CheckBox" fmlaLink="計算シート!$P$85" lockText="1" noThreeD="1"/>
</file>

<file path=xl/ctrlProps/ctrlProp5.xml><?xml version="1.0" encoding="utf-8"?>
<formControlPr xmlns="http://schemas.microsoft.com/office/spreadsheetml/2009/9/main" objectType="CheckBox" fmlaLink="計算シート!$Q$85" lockText="1" noThreeD="1"/>
</file>

<file path=xl/ctrlProps/ctrlProp6.xml><?xml version="1.0" encoding="utf-8"?>
<formControlPr xmlns="http://schemas.microsoft.com/office/spreadsheetml/2009/9/main" objectType="CheckBox" fmlaLink="計算シート!$M$87" lockText="1" noThreeD="1"/>
</file>

<file path=xl/ctrlProps/ctrlProp7.xml><?xml version="1.0" encoding="utf-8"?>
<formControlPr xmlns="http://schemas.microsoft.com/office/spreadsheetml/2009/9/main" objectType="CheckBox" fmlaLink="計算シート!$N$87" lockText="1" noThreeD="1"/>
</file>

<file path=xl/ctrlProps/ctrlProp8.xml><?xml version="1.0" encoding="utf-8"?>
<formControlPr xmlns="http://schemas.microsoft.com/office/spreadsheetml/2009/9/main" objectType="CheckBox" fmlaLink="計算シート!$O$87" lockText="1" noThreeD="1"/>
</file>

<file path=xl/ctrlProps/ctrlProp9.xml><?xml version="1.0" encoding="utf-8"?>
<formControlPr xmlns="http://schemas.microsoft.com/office/spreadsheetml/2009/9/main" objectType="CheckBox" fmlaLink="計算シート!$P$87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0</xdr:colOff>
          <xdr:row>108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6</xdr:col>
          <xdr:colOff>0</xdr:colOff>
          <xdr:row>108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107</xdr:row>
          <xdr:rowOff>0</xdr:rowOff>
        </xdr:from>
        <xdr:to>
          <xdr:col>8</xdr:col>
          <xdr:colOff>0</xdr:colOff>
          <xdr:row>108</xdr:row>
          <xdr:rowOff>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107</xdr:row>
          <xdr:rowOff>0</xdr:rowOff>
        </xdr:from>
        <xdr:to>
          <xdr:col>9</xdr:col>
          <xdr:colOff>0</xdr:colOff>
          <xdr:row>108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1036320</xdr:colOff>
          <xdr:row>108</xdr:row>
          <xdr:rowOff>0</xdr:rowOff>
        </xdr:from>
        <xdr:to>
          <xdr:col>5</xdr:col>
          <xdr:colOff>0</xdr:colOff>
          <xdr:row>109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6</xdr:col>
          <xdr:colOff>0</xdr:colOff>
          <xdr:row>109</xdr:row>
          <xdr:rowOff>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108</xdr:row>
          <xdr:rowOff>0</xdr:rowOff>
        </xdr:from>
        <xdr:to>
          <xdr:col>8</xdr:col>
          <xdr:colOff>0</xdr:colOff>
          <xdr:row>109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1036320</xdr:colOff>
          <xdr:row>176</xdr:row>
          <xdr:rowOff>0</xdr:rowOff>
        </xdr:from>
        <xdr:to>
          <xdr:col>6</xdr:col>
          <xdr:colOff>0</xdr:colOff>
          <xdr:row>177</xdr:row>
          <xdr:rowOff>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点滴の管理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177</xdr:row>
          <xdr:rowOff>0</xdr:rowOff>
        </xdr:from>
        <xdr:to>
          <xdr:col>6</xdr:col>
          <xdr:colOff>0</xdr:colOff>
          <xdr:row>178</xdr:row>
          <xdr:rowOff>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中心静脈栄養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178</xdr:row>
          <xdr:rowOff>0</xdr:rowOff>
        </xdr:from>
        <xdr:to>
          <xdr:col>6</xdr:col>
          <xdr:colOff>0</xdr:colOff>
          <xdr:row>179</xdr:row>
          <xdr:rowOff>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透析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179</xdr:row>
          <xdr:rowOff>0</xdr:rowOff>
        </xdr:from>
        <xdr:to>
          <xdr:col>6</xdr:col>
          <xdr:colOff>0</xdr:colOff>
          <xdr:row>180</xdr:row>
          <xdr:rowOff>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ストーマの処置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180</xdr:row>
          <xdr:rowOff>0</xdr:rowOff>
        </xdr:from>
        <xdr:to>
          <xdr:col>6</xdr:col>
          <xdr:colOff>0</xdr:colOff>
          <xdr:row>181</xdr:row>
          <xdr:rowOff>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酸素療法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181</xdr:row>
          <xdr:rowOff>0</xdr:rowOff>
        </xdr:from>
        <xdr:to>
          <xdr:col>6</xdr:col>
          <xdr:colOff>0</xdr:colOff>
          <xdr:row>182</xdr:row>
          <xdr:rowOff>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レスピレーター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182</xdr:row>
          <xdr:rowOff>0</xdr:rowOff>
        </xdr:from>
        <xdr:to>
          <xdr:col>6</xdr:col>
          <xdr:colOff>0</xdr:colOff>
          <xdr:row>183</xdr:row>
          <xdr:rowOff>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気管切開の処置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183</xdr:row>
          <xdr:rowOff>0</xdr:rowOff>
        </xdr:from>
        <xdr:to>
          <xdr:col>6</xdr:col>
          <xdr:colOff>0</xdr:colOff>
          <xdr:row>184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疼痛の看護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184</xdr:row>
          <xdr:rowOff>0</xdr:rowOff>
        </xdr:from>
        <xdr:to>
          <xdr:col>6</xdr:col>
          <xdr:colOff>0</xdr:colOff>
          <xdr:row>185</xdr:row>
          <xdr:rowOff>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186</xdr:row>
          <xdr:rowOff>0</xdr:rowOff>
        </xdr:from>
        <xdr:to>
          <xdr:col>8</xdr:col>
          <xdr:colOff>0</xdr:colOff>
          <xdr:row>187</xdr:row>
          <xdr:rowOff>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モニター測定（血圧、心拍、酸素飽和度等）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187</xdr:row>
          <xdr:rowOff>0</xdr:rowOff>
        </xdr:from>
        <xdr:to>
          <xdr:col>6</xdr:col>
          <xdr:colOff>0</xdr:colOff>
          <xdr:row>187</xdr:row>
          <xdr:rowOff>152400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じょくそうの処置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1036320</xdr:colOff>
          <xdr:row>187</xdr:row>
          <xdr:rowOff>152400</xdr:rowOff>
        </xdr:from>
        <xdr:to>
          <xdr:col>10</xdr:col>
          <xdr:colOff>0</xdr:colOff>
          <xdr:row>189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カテーテル（コンドームカテーテル、留置カテーテル、うろストーマ等）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173700</xdr:colOff>
      <xdr:row>192</xdr:row>
      <xdr:rowOff>36000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8800" cy="9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36</xdr:col>
      <xdr:colOff>173769</xdr:colOff>
      <xdr:row>192</xdr:row>
      <xdr:rowOff>36000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8869" cy="9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36</xdr:col>
      <xdr:colOff>173700</xdr:colOff>
      <xdr:row>386</xdr:row>
      <xdr:rowOff>36000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9250"/>
          <a:ext cx="6688800" cy="9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50131</xdr:rowOff>
    </xdr:from>
    <xdr:to>
      <xdr:col>36</xdr:col>
      <xdr:colOff>173700</xdr:colOff>
      <xdr:row>386</xdr:row>
      <xdr:rowOff>36000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5526"/>
          <a:ext cx="6670753" cy="9661263"/>
        </a:xfrm>
        <a:prstGeom prst="rect">
          <a:avLst/>
        </a:prstGeom>
      </xdr:spPr>
    </xdr:pic>
    <xdr:clientData/>
  </xdr:twoCellAnchor>
  <xdr:twoCellAnchor>
    <xdr:from>
      <xdr:col>11</xdr:col>
      <xdr:colOff>126965</xdr:colOff>
      <xdr:row>0</xdr:row>
      <xdr:rowOff>15039</xdr:rowOff>
    </xdr:from>
    <xdr:to>
      <xdr:col>19</xdr:col>
      <xdr:colOff>59217</xdr:colOff>
      <xdr:row>5</xdr:row>
      <xdr:rowOff>4299</xdr:rowOff>
    </xdr:to>
    <xdr:sp macro="" textlink="計算シート!L2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112176" y="15039"/>
          <a:ext cx="1376041" cy="239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2000" tIns="0" rIns="0" bIns="0" spcCol="0" rtlCol="0" anchor="ctr" anchorCtr="0"/>
        <a:lstStyle/>
        <a:p>
          <a:pPr algn="l"/>
          <a:fld id="{07987A23-05E2-4FF2-B0E1-32A07A3E679F}" type="TxLink">
            <a:rPr kumimoji="1" lang="en-US" altLang="en-US" sz="900" b="0" i="0" u="none" strike="noStrike" spc="1360" baseline="0">
              <a:solidFill>
                <a:srgbClr val="000000"/>
              </a:solidFill>
              <a:latin typeface="Meiryo UI"/>
              <a:ea typeface="Meiryo UI"/>
            </a:rPr>
            <a:pPr algn="l"/>
            <a:t>023614</a:t>
          </a:fld>
          <a:endParaRPr kumimoji="1" lang="en-US" altLang="en-US" sz="1200" b="0" i="0" u="none" strike="noStrike" spc="136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9363</xdr:colOff>
      <xdr:row>0</xdr:row>
      <xdr:rowOff>12632</xdr:rowOff>
    </xdr:from>
    <xdr:to>
      <xdr:col>26</xdr:col>
      <xdr:colOff>80211</xdr:colOff>
      <xdr:row>5</xdr:row>
      <xdr:rowOff>1891</xdr:rowOff>
    </xdr:to>
    <xdr:sp macro="" textlink="計算シート!L3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4340731" y="12632"/>
          <a:ext cx="431796" cy="239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E7A9E31-8349-43F6-A87A-55C97D02AC8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102070</xdr:colOff>
      <xdr:row>0</xdr:row>
      <xdr:rowOff>7619</xdr:rowOff>
    </xdr:from>
    <xdr:to>
      <xdr:col>29</xdr:col>
      <xdr:colOff>174636</xdr:colOff>
      <xdr:row>5</xdr:row>
      <xdr:rowOff>284</xdr:rowOff>
    </xdr:to>
    <xdr:sp macro="" textlink="計算シート!M3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4954428" y="7619"/>
          <a:ext cx="432000" cy="22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40489CB4-D1B1-40C9-A907-190E604DB9B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11440</xdr:colOff>
      <xdr:row>0</xdr:row>
      <xdr:rowOff>7619</xdr:rowOff>
    </xdr:from>
    <xdr:to>
      <xdr:col>33</xdr:col>
      <xdr:colOff>84006</xdr:colOff>
      <xdr:row>5</xdr:row>
      <xdr:rowOff>284</xdr:rowOff>
    </xdr:to>
    <xdr:sp macro="" textlink="計算シート!N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5582666" y="7619"/>
          <a:ext cx="432000" cy="22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F26D65ED-033B-4BDA-A7D1-0EFA4116E010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130670</xdr:colOff>
      <xdr:row>6</xdr:row>
      <xdr:rowOff>12179</xdr:rowOff>
    </xdr:from>
    <xdr:to>
      <xdr:col>35</xdr:col>
      <xdr:colOff>140368</xdr:colOff>
      <xdr:row>11</xdr:row>
      <xdr:rowOff>6878</xdr:rowOff>
    </xdr:to>
    <xdr:sp macro="" textlink="計算シート!L4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740144" y="312968"/>
          <a:ext cx="2716803" cy="245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2000" tIns="0" rIns="0" bIns="0" spcCol="0" rtlCol="0" anchor="ctr" anchorCtr="0"/>
        <a:lstStyle/>
        <a:p>
          <a:pPr algn="l"/>
          <a:fld id="{7761838F-F3BC-4FDF-BAD4-27A5A76E8423}" type="TxLink">
            <a:rPr kumimoji="1" lang="en-US" altLang="en-US" sz="900" b="1" i="0" u="none" strike="noStrike" spc="137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1" i="0" u="none" strike="noStrike" spc="137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160422</xdr:colOff>
      <xdr:row>21</xdr:row>
      <xdr:rowOff>33707</xdr:rowOff>
    </xdr:from>
    <xdr:to>
      <xdr:col>9</xdr:col>
      <xdr:colOff>53271</xdr:colOff>
      <xdr:row>26</xdr:row>
      <xdr:rowOff>24755</xdr:rowOff>
    </xdr:to>
    <xdr:sp macro="" textlink="計算シート!L9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38724" y="1014962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A26F4DDC-DA57-4F53-8CB8-A584F2A1AB34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136584</xdr:colOff>
      <xdr:row>21</xdr:row>
      <xdr:rowOff>33707</xdr:rowOff>
    </xdr:from>
    <xdr:to>
      <xdr:col>13</xdr:col>
      <xdr:colOff>29433</xdr:colOff>
      <xdr:row>26</xdr:row>
      <xdr:rowOff>24755</xdr:rowOff>
    </xdr:to>
    <xdr:sp macro="" textlink="計算シート!M9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933754" y="1014962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F3099CD-0C9F-4995-9488-6CB76188408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110495</xdr:colOff>
      <xdr:row>21</xdr:row>
      <xdr:rowOff>33707</xdr:rowOff>
    </xdr:from>
    <xdr:to>
      <xdr:col>17</xdr:col>
      <xdr:colOff>3344</xdr:colOff>
      <xdr:row>26</xdr:row>
      <xdr:rowOff>24755</xdr:rowOff>
    </xdr:to>
    <xdr:sp macro="" textlink="計算シート!N9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2626533" y="1014962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EAFEF85-0A00-4F99-888F-055A8C003731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151043</xdr:colOff>
      <xdr:row>27</xdr:row>
      <xdr:rowOff>1830</xdr:rowOff>
    </xdr:from>
    <xdr:to>
      <xdr:col>6</xdr:col>
      <xdr:colOff>158076</xdr:colOff>
      <xdr:row>30</xdr:row>
      <xdr:rowOff>3622</xdr:rowOff>
    </xdr:to>
    <xdr:sp macro="" textlink="計算シート!L10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065443" y="1236270"/>
          <a:ext cx="189913" cy="13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7CD254-4E28-4E39-AAA1-404A42093D7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32477</xdr:colOff>
      <xdr:row>27</xdr:row>
      <xdr:rowOff>1830</xdr:rowOff>
    </xdr:from>
    <xdr:to>
      <xdr:col>12</xdr:col>
      <xdr:colOff>40244</xdr:colOff>
      <xdr:row>30</xdr:row>
      <xdr:rowOff>3622</xdr:rowOff>
    </xdr:to>
    <xdr:sp macro="" textlink="計算シート!M10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2017688" y="1355383"/>
          <a:ext cx="188240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80E9AA6-6C19-4477-88C9-10C2CEA5014D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18</xdr:col>
      <xdr:colOff>18919</xdr:colOff>
      <xdr:row>30</xdr:row>
      <xdr:rowOff>27955</xdr:rowOff>
    </xdr:from>
    <xdr:to>
      <xdr:col>33</xdr:col>
      <xdr:colOff>169170</xdr:colOff>
      <xdr:row>33</xdr:row>
      <xdr:rowOff>34757</xdr:rowOff>
    </xdr:to>
    <xdr:sp macro="" textlink="計算シート!L14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3267445" y="1531902"/>
          <a:ext cx="2857357" cy="1571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5DE60C1D-855F-4713-9633-D6BEDDC84A14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7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18</xdr:col>
      <xdr:colOff>18919</xdr:colOff>
      <xdr:row>33</xdr:row>
      <xdr:rowOff>19718</xdr:rowOff>
    </xdr:from>
    <xdr:to>
      <xdr:col>33</xdr:col>
      <xdr:colOff>169170</xdr:colOff>
      <xdr:row>36</xdr:row>
      <xdr:rowOff>26520</xdr:rowOff>
    </xdr:to>
    <xdr:sp macro="" textlink="計算シート!L13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267445" y="1674060"/>
          <a:ext cx="2857357" cy="1571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D0FCA4F-9500-45F2-B3A9-1EB2F34EF882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7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21</xdr:col>
      <xdr:colOff>66098</xdr:colOff>
      <xdr:row>39</xdr:row>
      <xdr:rowOff>26110</xdr:rowOff>
    </xdr:from>
    <xdr:to>
      <xdr:col>27</xdr:col>
      <xdr:colOff>116301</xdr:colOff>
      <xdr:row>42</xdr:row>
      <xdr:rowOff>32914</xdr:rowOff>
    </xdr:to>
    <xdr:sp macro="" textlink="計算シート!L16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3856045" y="1981242"/>
          <a:ext cx="1133045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4E793B83-3BC7-4D58-838E-D5CEE8B6663F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29</xdr:col>
      <xdr:colOff>135201</xdr:colOff>
      <xdr:row>39</xdr:row>
      <xdr:rowOff>26110</xdr:rowOff>
    </xdr:from>
    <xdr:to>
      <xdr:col>34</xdr:col>
      <xdr:colOff>156910</xdr:colOff>
      <xdr:row>42</xdr:row>
      <xdr:rowOff>32914</xdr:rowOff>
    </xdr:to>
    <xdr:sp macro="" textlink="計算シート!L17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368938" y="1981242"/>
          <a:ext cx="924077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C42353F-6FD0-4DD3-A194-F7072F675F0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22</xdr:col>
      <xdr:colOff>172780</xdr:colOff>
      <xdr:row>27</xdr:row>
      <xdr:rowOff>7211</xdr:rowOff>
    </xdr:from>
    <xdr:to>
      <xdr:col>35</xdr:col>
      <xdr:colOff>105275</xdr:colOff>
      <xdr:row>30</xdr:row>
      <xdr:rowOff>14015</xdr:rowOff>
    </xdr:to>
    <xdr:sp macro="" textlink="計算シート!L11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4143201" y="1360764"/>
          <a:ext cx="2278653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C99DEF9B-1162-4E26-A0E5-9004378D8F53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70998</xdr:colOff>
      <xdr:row>47</xdr:row>
      <xdr:rowOff>11618</xdr:rowOff>
    </xdr:from>
    <xdr:to>
      <xdr:col>7</xdr:col>
      <xdr:colOff>78031</xdr:colOff>
      <xdr:row>50</xdr:row>
      <xdr:rowOff>13408</xdr:rowOff>
    </xdr:to>
    <xdr:sp macro="" textlink="計算シート!L20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153840" y="2367802"/>
          <a:ext cx="187507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029C1C2-E538-435E-812C-AA090F9439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137493</xdr:colOff>
      <xdr:row>47</xdr:row>
      <xdr:rowOff>11618</xdr:rowOff>
    </xdr:from>
    <xdr:to>
      <xdr:col>10</xdr:col>
      <xdr:colOff>144526</xdr:colOff>
      <xdr:row>50</xdr:row>
      <xdr:rowOff>13408</xdr:rowOff>
    </xdr:to>
    <xdr:sp macro="" textlink="計算シート!M20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1761756" y="2367802"/>
          <a:ext cx="187507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431A426-285B-4FB8-AD04-22D5ED84800F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18</xdr:col>
      <xdr:colOff>39375</xdr:colOff>
      <xdr:row>49</xdr:row>
      <xdr:rowOff>14185</xdr:rowOff>
    </xdr:from>
    <xdr:to>
      <xdr:col>19</xdr:col>
      <xdr:colOff>46407</xdr:colOff>
      <xdr:row>52</xdr:row>
      <xdr:rowOff>15976</xdr:rowOff>
    </xdr:to>
    <xdr:sp macro="" textlink="計算シート!L2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287901" y="2470632"/>
          <a:ext cx="187506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6C0CF36-2FE0-4F57-BFEE-448B912B9E5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21</xdr:col>
      <xdr:colOff>95925</xdr:colOff>
      <xdr:row>49</xdr:row>
      <xdr:rowOff>14185</xdr:rowOff>
    </xdr:from>
    <xdr:to>
      <xdr:col>22</xdr:col>
      <xdr:colOff>102959</xdr:colOff>
      <xdr:row>52</xdr:row>
      <xdr:rowOff>15976</xdr:rowOff>
    </xdr:to>
    <xdr:sp macro="" textlink="計算シート!M22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3885872" y="2470632"/>
          <a:ext cx="187508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AD718C8-8DA9-4072-ADF5-5F15677E6319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140824</xdr:colOff>
      <xdr:row>49</xdr:row>
      <xdr:rowOff>14185</xdr:rowOff>
    </xdr:from>
    <xdr:to>
      <xdr:col>28</xdr:col>
      <xdr:colOff>147859</xdr:colOff>
      <xdr:row>52</xdr:row>
      <xdr:rowOff>15976</xdr:rowOff>
    </xdr:to>
    <xdr:sp macro="" textlink="計算シート!N22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5013613" y="2470632"/>
          <a:ext cx="187509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2A8E78D-0434-4549-9014-E27E097E696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53211</xdr:colOff>
      <xdr:row>53</xdr:row>
      <xdr:rowOff>46800</xdr:rowOff>
    </xdr:from>
    <xdr:to>
      <xdr:col>13</xdr:col>
      <xdr:colOff>60244</xdr:colOff>
      <xdr:row>56</xdr:row>
      <xdr:rowOff>48592</xdr:rowOff>
    </xdr:to>
    <xdr:sp macro="" textlink="計算シート!L28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2218895" y="2703774"/>
          <a:ext cx="187507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CD554FD-1B29-4D55-9483-13EDE30CED0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53211</xdr:colOff>
      <xdr:row>57</xdr:row>
      <xdr:rowOff>45718</xdr:rowOff>
    </xdr:from>
    <xdr:to>
      <xdr:col>13</xdr:col>
      <xdr:colOff>60244</xdr:colOff>
      <xdr:row>60</xdr:row>
      <xdr:rowOff>47508</xdr:rowOff>
    </xdr:to>
    <xdr:sp macro="" textlink="計算シート!M28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2218895" y="2903218"/>
          <a:ext cx="187507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4B85703-B5BA-4D17-B33C-FD55FF756959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136525</xdr:colOff>
      <xdr:row>62</xdr:row>
      <xdr:rowOff>38905</xdr:rowOff>
    </xdr:from>
    <xdr:to>
      <xdr:col>5</xdr:col>
      <xdr:colOff>143057</xdr:colOff>
      <xdr:row>65</xdr:row>
      <xdr:rowOff>40697</xdr:rowOff>
    </xdr:to>
    <xdr:sp macro="" textlink="計算シート!L33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858420" y="3147063"/>
          <a:ext cx="187005" cy="152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A2C77B4-613B-4A95-9FD8-CA38CC04F15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56887</xdr:colOff>
      <xdr:row>62</xdr:row>
      <xdr:rowOff>38905</xdr:rowOff>
    </xdr:from>
    <xdr:to>
      <xdr:col>8</xdr:col>
      <xdr:colOff>63921</xdr:colOff>
      <xdr:row>65</xdr:row>
      <xdr:rowOff>40697</xdr:rowOff>
    </xdr:to>
    <xdr:sp macro="" textlink="計算シート!M33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1320203" y="3147063"/>
          <a:ext cx="187507" cy="152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7B35A83-36F5-4A48-B416-F06C6A925922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161458</xdr:colOff>
      <xdr:row>62</xdr:row>
      <xdr:rowOff>38905</xdr:rowOff>
    </xdr:from>
    <xdr:to>
      <xdr:col>10</xdr:col>
      <xdr:colOff>168491</xdr:colOff>
      <xdr:row>65</xdr:row>
      <xdr:rowOff>40697</xdr:rowOff>
    </xdr:to>
    <xdr:sp macro="" textlink="計算シート!N33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1785721" y="3147063"/>
          <a:ext cx="187507" cy="152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9E8B163-A1C3-4A75-B3BA-1D82ECBC8FD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164306</xdr:colOff>
      <xdr:row>50</xdr:row>
      <xdr:rowOff>12792</xdr:rowOff>
    </xdr:from>
    <xdr:to>
      <xdr:col>9</xdr:col>
      <xdr:colOff>116538</xdr:colOff>
      <xdr:row>53</xdr:row>
      <xdr:rowOff>19595</xdr:rowOff>
    </xdr:to>
    <xdr:sp macro="" textlink="計算シート!L21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427622" y="2519371"/>
          <a:ext cx="313179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94B98727-3C77-427D-8B99-9DAF2A012F49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6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37259</xdr:colOff>
      <xdr:row>50</xdr:row>
      <xdr:rowOff>12792</xdr:rowOff>
    </xdr:from>
    <xdr:to>
      <xdr:col>11</xdr:col>
      <xdr:colOff>43201</xdr:colOff>
      <xdr:row>53</xdr:row>
      <xdr:rowOff>19595</xdr:rowOff>
    </xdr:to>
    <xdr:sp macro="" textlink="計算シート!M21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1841996" y="2519371"/>
          <a:ext cx="186416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EF521BF9-3235-4C64-8BFC-9B7566A9E931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12</xdr:col>
      <xdr:colOff>723</xdr:colOff>
      <xdr:row>50</xdr:row>
      <xdr:rowOff>12792</xdr:rowOff>
    </xdr:from>
    <xdr:to>
      <xdr:col>13</xdr:col>
      <xdr:colOff>6668</xdr:colOff>
      <xdr:row>53</xdr:row>
      <xdr:rowOff>19595</xdr:rowOff>
    </xdr:to>
    <xdr:sp macro="" textlink="計算シート!N21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2166407" y="2519371"/>
          <a:ext cx="186419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8A59D032-148E-4420-94D3-29502FC6AF5C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4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72103</xdr:colOff>
      <xdr:row>49</xdr:row>
      <xdr:rowOff>18949</xdr:rowOff>
    </xdr:from>
    <xdr:to>
      <xdr:col>27</xdr:col>
      <xdr:colOff>50132</xdr:colOff>
      <xdr:row>52</xdr:row>
      <xdr:rowOff>25752</xdr:rowOff>
    </xdr:to>
    <xdr:sp macro="" textlink="計算シート!L23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4403471" y="2475396"/>
          <a:ext cx="519450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9F02184-E5F8-425B-8078-8BCCBF500E06}" type="TxLink">
            <a:rPr kumimoji="1" lang="ja-JP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4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30</xdr:col>
      <xdr:colOff>130846</xdr:colOff>
      <xdr:row>49</xdr:row>
      <xdr:rowOff>18949</xdr:rowOff>
    </xdr:from>
    <xdr:to>
      <xdr:col>33</xdr:col>
      <xdr:colOff>162206</xdr:colOff>
      <xdr:row>52</xdr:row>
      <xdr:rowOff>25752</xdr:rowOff>
    </xdr:to>
    <xdr:sp macro="" textlink="計算シート!L24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5545057" y="2475396"/>
          <a:ext cx="572781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E3D54FA-C60D-448A-98CE-BFB6B5EDC27E}" type="TxLink">
            <a:rPr kumimoji="1" lang="ja-JP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2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174704</xdr:colOff>
      <xdr:row>53</xdr:row>
      <xdr:rowOff>13848</xdr:rowOff>
    </xdr:from>
    <xdr:to>
      <xdr:col>11</xdr:col>
      <xdr:colOff>166865</xdr:colOff>
      <xdr:row>56</xdr:row>
      <xdr:rowOff>20651</xdr:rowOff>
    </xdr:to>
    <xdr:sp macro="" textlink="計算シート!L27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077072" y="2670822"/>
          <a:ext cx="1075004" cy="1571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00FD5AA8-7F54-48D1-87A4-01B4827DF970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4</xdr:col>
      <xdr:colOff>171308</xdr:colOff>
      <xdr:row>57</xdr:row>
      <xdr:rowOff>17778</xdr:rowOff>
    </xdr:from>
    <xdr:to>
      <xdr:col>11</xdr:col>
      <xdr:colOff>87587</xdr:colOff>
      <xdr:row>60</xdr:row>
      <xdr:rowOff>24581</xdr:rowOff>
    </xdr:to>
    <xdr:sp macro="" textlink="計算シート!L26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893203" y="2875278"/>
          <a:ext cx="1179595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1CB0D89C-CFE0-40E6-BA66-97F8F8C7FD35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118170</xdr:colOff>
      <xdr:row>67</xdr:row>
      <xdr:rowOff>40027</xdr:rowOff>
    </xdr:from>
    <xdr:to>
      <xdr:col>4</xdr:col>
      <xdr:colOff>124112</xdr:colOff>
      <xdr:row>70</xdr:row>
      <xdr:rowOff>46830</xdr:rowOff>
    </xdr:to>
    <xdr:sp macro="" textlink="計算シート!L34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659591" y="3398843"/>
          <a:ext cx="186416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9891B98C-2D19-4D0D-B791-639B26A6AAD7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24279</xdr:colOff>
      <xdr:row>67</xdr:row>
      <xdr:rowOff>40027</xdr:rowOff>
    </xdr:from>
    <xdr:to>
      <xdr:col>7</xdr:col>
      <xdr:colOff>26641</xdr:colOff>
      <xdr:row>70</xdr:row>
      <xdr:rowOff>46830</xdr:rowOff>
    </xdr:to>
    <xdr:sp macro="" textlink="計算シート!M34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107121" y="3398843"/>
          <a:ext cx="182836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AD1122F2-89EF-4815-8B1C-21A90EEEA537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8</xdr:col>
      <xdr:colOff>137863</xdr:colOff>
      <xdr:row>67</xdr:row>
      <xdr:rowOff>40027</xdr:rowOff>
    </xdr:from>
    <xdr:to>
      <xdr:col>9</xdr:col>
      <xdr:colOff>143806</xdr:colOff>
      <xdr:row>70</xdr:row>
      <xdr:rowOff>46830</xdr:rowOff>
    </xdr:to>
    <xdr:sp macro="" textlink="計算シート!N34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581652" y="3398843"/>
          <a:ext cx="186417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88D7B15B-D71B-47D1-978A-4230DB043CAF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11</xdr:col>
      <xdr:colOff>107154</xdr:colOff>
      <xdr:row>67</xdr:row>
      <xdr:rowOff>40027</xdr:rowOff>
    </xdr:from>
    <xdr:to>
      <xdr:col>12</xdr:col>
      <xdr:colOff>113098</xdr:colOff>
      <xdr:row>70</xdr:row>
      <xdr:rowOff>46830</xdr:rowOff>
    </xdr:to>
    <xdr:sp macro="" textlink="計算シート!L35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2092365" y="3398843"/>
          <a:ext cx="186417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07A18E63-3C5E-4D3B-AC34-FC75AA5D16AD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14</xdr:col>
      <xdr:colOff>70184</xdr:colOff>
      <xdr:row>57</xdr:row>
      <xdr:rowOff>32819</xdr:rowOff>
    </xdr:from>
    <xdr:to>
      <xdr:col>35</xdr:col>
      <xdr:colOff>120316</xdr:colOff>
      <xdr:row>60</xdr:row>
      <xdr:rowOff>39622</xdr:rowOff>
    </xdr:to>
    <xdr:sp macro="" textlink="計算シート!L29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2596816" y="2890319"/>
          <a:ext cx="3840079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E72289DB-E602-498C-B8C6-2834C91CA6B7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19</xdr:col>
      <xdr:colOff>27677</xdr:colOff>
      <xdr:row>53</xdr:row>
      <xdr:rowOff>40688</xdr:rowOff>
    </xdr:from>
    <xdr:to>
      <xdr:col>22</xdr:col>
      <xdr:colOff>176083</xdr:colOff>
      <xdr:row>56</xdr:row>
      <xdr:rowOff>47492</xdr:rowOff>
    </xdr:to>
    <xdr:sp macro="" textlink="計算シート!L30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3456677" y="2697662"/>
          <a:ext cx="689827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4BC05A90-A50C-403C-9C72-0C09B82458F0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129159</xdr:colOff>
      <xdr:row>53</xdr:row>
      <xdr:rowOff>40688</xdr:rowOff>
    </xdr:from>
    <xdr:to>
      <xdr:col>30</xdr:col>
      <xdr:colOff>19244</xdr:colOff>
      <xdr:row>56</xdr:row>
      <xdr:rowOff>47492</xdr:rowOff>
    </xdr:to>
    <xdr:sp macro="" textlink="計算シート!L31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4460527" y="2697662"/>
          <a:ext cx="972928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8A21DCD8-D333-49C8-875D-E05641B6A65D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19</xdr:col>
      <xdr:colOff>27677</xdr:colOff>
      <xdr:row>61</xdr:row>
      <xdr:rowOff>20364</xdr:rowOff>
    </xdr:from>
    <xdr:to>
      <xdr:col>22</xdr:col>
      <xdr:colOff>171769</xdr:colOff>
      <xdr:row>64</xdr:row>
      <xdr:rowOff>27168</xdr:rowOff>
    </xdr:to>
    <xdr:sp macro="" textlink="計算シート!L38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3456677" y="3078390"/>
          <a:ext cx="685513" cy="1571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DDCAA3F-EC58-4515-9A3A-12C853223E6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129159</xdr:colOff>
      <xdr:row>61</xdr:row>
      <xdr:rowOff>20364</xdr:rowOff>
    </xdr:from>
    <xdr:to>
      <xdr:col>30</xdr:col>
      <xdr:colOff>19244</xdr:colOff>
      <xdr:row>64</xdr:row>
      <xdr:rowOff>27168</xdr:rowOff>
    </xdr:to>
    <xdr:sp macro="" textlink="計算シート!L39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4460527" y="3078390"/>
          <a:ext cx="972928" cy="1571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3D18A6AC-4908-4D0F-A395-65F6459BD8B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70527</xdr:colOff>
      <xdr:row>68</xdr:row>
      <xdr:rowOff>47808</xdr:rowOff>
    </xdr:from>
    <xdr:to>
      <xdr:col>20</xdr:col>
      <xdr:colOff>115285</xdr:colOff>
      <xdr:row>72</xdr:row>
      <xdr:rowOff>4478</xdr:rowOff>
    </xdr:to>
    <xdr:sp macro="" textlink="計算シート!L40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77632" y="3456755"/>
          <a:ext cx="947127" cy="1571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8674D62-382B-4E13-A72D-499C0C944310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26</xdr:col>
      <xdr:colOff>3049</xdr:colOff>
      <xdr:row>69</xdr:row>
      <xdr:rowOff>7702</xdr:rowOff>
    </xdr:from>
    <xdr:to>
      <xdr:col>31</xdr:col>
      <xdr:colOff>48542</xdr:colOff>
      <xdr:row>72</xdr:row>
      <xdr:rowOff>14504</xdr:rowOff>
    </xdr:to>
    <xdr:sp macro="" textlink="計算シート!L41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4695365" y="3466781"/>
          <a:ext cx="947861" cy="1571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4B0C609-09AA-49BB-AC32-B6324DAE41E9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24064</xdr:colOff>
      <xdr:row>64</xdr:row>
      <xdr:rowOff>43981</xdr:rowOff>
    </xdr:from>
    <xdr:to>
      <xdr:col>33</xdr:col>
      <xdr:colOff>50846</xdr:colOff>
      <xdr:row>68</xdr:row>
      <xdr:rowOff>651</xdr:rowOff>
    </xdr:to>
    <xdr:sp macro="" textlink="計算シート!L37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2731169" y="3252402"/>
          <a:ext cx="3275309" cy="1571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8753A73-E915-4B58-B2F8-AED3B62A083D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82327</xdr:colOff>
      <xdr:row>83</xdr:row>
      <xdr:rowOff>29417</xdr:rowOff>
    </xdr:from>
    <xdr:to>
      <xdr:col>11</xdr:col>
      <xdr:colOff>89359</xdr:colOff>
      <xdr:row>86</xdr:row>
      <xdr:rowOff>31207</xdr:rowOff>
    </xdr:to>
    <xdr:sp macro="" textlink="計算シート!L44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1911127" y="3824177"/>
          <a:ext cx="189912" cy="13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D04DB4-7108-4A67-84F9-64AB76E794F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73208</xdr:colOff>
      <xdr:row>83</xdr:row>
      <xdr:rowOff>29417</xdr:rowOff>
    </xdr:from>
    <xdr:to>
      <xdr:col>14</xdr:col>
      <xdr:colOff>80241</xdr:colOff>
      <xdr:row>86</xdr:row>
      <xdr:rowOff>31207</xdr:rowOff>
    </xdr:to>
    <xdr:sp macro="" textlink="計算シート!M44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2419366" y="4190338"/>
          <a:ext cx="187507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1E8467B-94EF-4D1A-A1F4-56D2073F89B1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16</xdr:col>
      <xdr:colOff>63139</xdr:colOff>
      <xdr:row>83</xdr:row>
      <xdr:rowOff>29417</xdr:rowOff>
    </xdr:from>
    <xdr:to>
      <xdr:col>17</xdr:col>
      <xdr:colOff>70172</xdr:colOff>
      <xdr:row>86</xdr:row>
      <xdr:rowOff>31207</xdr:rowOff>
    </xdr:to>
    <xdr:sp macro="" textlink="計算シート!N44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950718" y="4190338"/>
          <a:ext cx="187507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AA306C-E8DC-445B-96BD-7DCC3EE949D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161054</xdr:colOff>
      <xdr:row>95</xdr:row>
      <xdr:rowOff>46438</xdr:rowOff>
    </xdr:from>
    <xdr:to>
      <xdr:col>11</xdr:col>
      <xdr:colOff>53903</xdr:colOff>
      <xdr:row>100</xdr:row>
      <xdr:rowOff>37484</xdr:rowOff>
    </xdr:to>
    <xdr:sp macro="" textlink="計算シート!L47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1598790" y="4485447"/>
          <a:ext cx="432000" cy="2246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69CB85A-BC19-4C24-A275-8F8D046CAAE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102</xdr:row>
      <xdr:rowOff>8255</xdr:rowOff>
    </xdr:from>
    <xdr:to>
      <xdr:col>11</xdr:col>
      <xdr:colOff>53904</xdr:colOff>
      <xdr:row>106</xdr:row>
      <xdr:rowOff>46029</xdr:rowOff>
    </xdr:to>
    <xdr:sp macro="" textlink="計算シート!L48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1598791" y="477434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894EC92B-3435-4606-9D31-0FC2D2374A13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108</xdr:row>
      <xdr:rowOff>6456</xdr:rowOff>
    </xdr:from>
    <xdr:to>
      <xdr:col>11</xdr:col>
      <xdr:colOff>53904</xdr:colOff>
      <xdr:row>112</xdr:row>
      <xdr:rowOff>44231</xdr:rowOff>
    </xdr:to>
    <xdr:sp macro="" textlink="計算シート!L49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1598791" y="505290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932C0E9-24E6-4F71-8130-C80630FDDB45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114</xdr:row>
      <xdr:rowOff>12897</xdr:rowOff>
    </xdr:from>
    <xdr:to>
      <xdr:col>11</xdr:col>
      <xdr:colOff>53904</xdr:colOff>
      <xdr:row>119</xdr:row>
      <xdr:rowOff>1011</xdr:rowOff>
    </xdr:to>
    <xdr:sp macro="" textlink="計算シート!L50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98791" y="5339708"/>
          <a:ext cx="432000" cy="221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FAB91A09-0CFD-4F43-B666-68E31C270E8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120</xdr:row>
      <xdr:rowOff>15744</xdr:rowOff>
    </xdr:from>
    <xdr:to>
      <xdr:col>11</xdr:col>
      <xdr:colOff>53904</xdr:colOff>
      <xdr:row>125</xdr:row>
      <xdr:rowOff>3856</xdr:rowOff>
    </xdr:to>
    <xdr:sp macro="" textlink="計算シート!L51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1598791" y="5622914"/>
          <a:ext cx="432000" cy="221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DC5810F-3628-4765-BCD6-0101DDA51C1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126</xdr:row>
      <xdr:rowOff>22870</xdr:rowOff>
    </xdr:from>
    <xdr:to>
      <xdr:col>11</xdr:col>
      <xdr:colOff>53904</xdr:colOff>
      <xdr:row>131</xdr:row>
      <xdr:rowOff>14633</xdr:rowOff>
    </xdr:to>
    <xdr:sp macro="" textlink="計算シート!L52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1598791" y="5910398"/>
          <a:ext cx="432000" cy="22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109A2CA-4296-4D38-A826-F3F70A068F51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95</xdr:row>
      <xdr:rowOff>46438</xdr:rowOff>
    </xdr:from>
    <xdr:to>
      <xdr:col>22</xdr:col>
      <xdr:colOff>130203</xdr:colOff>
      <xdr:row>100</xdr:row>
      <xdr:rowOff>37484</xdr:rowOff>
    </xdr:to>
    <xdr:sp macro="" textlink="計算シート!L54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651977" y="4485447"/>
          <a:ext cx="432000" cy="2246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5D2EC985-AA22-4AB8-A3B2-ADB230176E57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102</xdr:row>
      <xdr:rowOff>8255</xdr:rowOff>
    </xdr:from>
    <xdr:to>
      <xdr:col>22</xdr:col>
      <xdr:colOff>130203</xdr:colOff>
      <xdr:row>106</xdr:row>
      <xdr:rowOff>46029</xdr:rowOff>
    </xdr:to>
    <xdr:sp macro="" textlink="計算シート!L55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3651977" y="477434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AFC8D97-201A-4D44-8D35-A9138CB989B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108</xdr:row>
      <xdr:rowOff>6456</xdr:rowOff>
    </xdr:from>
    <xdr:to>
      <xdr:col>22</xdr:col>
      <xdr:colOff>130203</xdr:colOff>
      <xdr:row>112</xdr:row>
      <xdr:rowOff>44231</xdr:rowOff>
    </xdr:to>
    <xdr:sp macro="" textlink="計算シート!L56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3651977" y="505290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8B21F825-C446-4D2C-AAC7-5AC698BD16B0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114</xdr:row>
      <xdr:rowOff>12897</xdr:rowOff>
    </xdr:from>
    <xdr:to>
      <xdr:col>22</xdr:col>
      <xdr:colOff>130203</xdr:colOff>
      <xdr:row>119</xdr:row>
      <xdr:rowOff>1011</xdr:rowOff>
    </xdr:to>
    <xdr:sp macro="" textlink="計算シート!L57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51977" y="5339708"/>
          <a:ext cx="432000" cy="221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BF17D5E8-55FB-4B51-972B-41D47CB04D85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126</xdr:row>
      <xdr:rowOff>22870</xdr:rowOff>
    </xdr:from>
    <xdr:to>
      <xdr:col>22</xdr:col>
      <xdr:colOff>130203</xdr:colOff>
      <xdr:row>131</xdr:row>
      <xdr:rowOff>14633</xdr:rowOff>
    </xdr:to>
    <xdr:sp macro="" textlink="計算シート!L59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3651977" y="5910398"/>
          <a:ext cx="432000" cy="22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70FCD032-E7BF-4A7C-ACDF-F4972886896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90</xdr:row>
      <xdr:rowOff>1142</xdr:rowOff>
    </xdr:from>
    <xdr:to>
      <xdr:col>22</xdr:col>
      <xdr:colOff>130203</xdr:colOff>
      <xdr:row>94</xdr:row>
      <xdr:rowOff>38916</xdr:rowOff>
    </xdr:to>
    <xdr:sp macro="" textlink="計算シート!L53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651977" y="420651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8D02E09-F1BC-44C9-A905-274DB0AED83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95</xdr:row>
      <xdr:rowOff>46438</xdr:rowOff>
    </xdr:from>
    <xdr:to>
      <xdr:col>34</xdr:col>
      <xdr:colOff>31726</xdr:colOff>
      <xdr:row>100</xdr:row>
      <xdr:rowOff>37484</xdr:rowOff>
    </xdr:to>
    <xdr:sp macro="" textlink="計算シート!L61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5710103" y="4485447"/>
          <a:ext cx="432000" cy="2246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C932D078-FD3F-49CD-9B8F-B75112C4709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102</xdr:row>
      <xdr:rowOff>8255</xdr:rowOff>
    </xdr:from>
    <xdr:to>
      <xdr:col>34</xdr:col>
      <xdr:colOff>31726</xdr:colOff>
      <xdr:row>106</xdr:row>
      <xdr:rowOff>46029</xdr:rowOff>
    </xdr:to>
    <xdr:sp macro="" textlink="計算シート!L62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5710103" y="477434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E13FAA1-621A-4DA7-820A-2D1B569E0039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108</xdr:row>
      <xdr:rowOff>6456</xdr:rowOff>
    </xdr:from>
    <xdr:to>
      <xdr:col>34</xdr:col>
      <xdr:colOff>31726</xdr:colOff>
      <xdr:row>112</xdr:row>
      <xdr:rowOff>44231</xdr:rowOff>
    </xdr:to>
    <xdr:sp macro="" textlink="計算シート!L63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5710103" y="505290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D82CE04E-B9B0-40CD-8523-241A8B2C099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114</xdr:row>
      <xdr:rowOff>12897</xdr:rowOff>
    </xdr:from>
    <xdr:to>
      <xdr:col>34</xdr:col>
      <xdr:colOff>31726</xdr:colOff>
      <xdr:row>119</xdr:row>
      <xdr:rowOff>1011</xdr:rowOff>
    </xdr:to>
    <xdr:sp macro="" textlink="計算シート!L64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5710103" y="5339708"/>
          <a:ext cx="432000" cy="2217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DA4BD8C9-5CEE-41F2-B324-BAACDD3F29D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90</xdr:row>
      <xdr:rowOff>1142</xdr:rowOff>
    </xdr:from>
    <xdr:to>
      <xdr:col>34</xdr:col>
      <xdr:colOff>31726</xdr:colOff>
      <xdr:row>94</xdr:row>
      <xdr:rowOff>38916</xdr:rowOff>
    </xdr:to>
    <xdr:sp macro="" textlink="計算シート!L60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5710103" y="4206519"/>
          <a:ext cx="432000" cy="2246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2BFF7D7B-A2C4-45B4-BCBB-F653642493B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120</xdr:row>
      <xdr:rowOff>15744</xdr:rowOff>
    </xdr:from>
    <xdr:to>
      <xdr:col>34</xdr:col>
      <xdr:colOff>31726</xdr:colOff>
      <xdr:row>125</xdr:row>
      <xdr:rowOff>3856</xdr:rowOff>
    </xdr:to>
    <xdr:sp macro="" textlink="計算シート!L65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5710103" y="5622914"/>
          <a:ext cx="432000" cy="221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679CD1B-9548-4759-9344-8CB85AD09A0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126</xdr:row>
      <xdr:rowOff>22870</xdr:rowOff>
    </xdr:from>
    <xdr:to>
      <xdr:col>34</xdr:col>
      <xdr:colOff>31726</xdr:colOff>
      <xdr:row>131</xdr:row>
      <xdr:rowOff>14633</xdr:rowOff>
    </xdr:to>
    <xdr:sp macro="" textlink="計算シート!L66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5710103" y="5910398"/>
          <a:ext cx="432000" cy="225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2BA69E4-B9F6-4379-AE27-EAF815C8373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2928</xdr:colOff>
      <xdr:row>135</xdr:row>
      <xdr:rowOff>12836</xdr:rowOff>
    </xdr:from>
    <xdr:to>
      <xdr:col>35</xdr:col>
      <xdr:colOff>55144</xdr:colOff>
      <xdr:row>138</xdr:row>
      <xdr:rowOff>19639</xdr:rowOff>
    </xdr:to>
    <xdr:sp macro="" textlink="計算シート!L68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2349086" y="6780599"/>
          <a:ext cx="4022637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7C66875B-BF6B-4191-A96E-B4FBE05D5B34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2929</xdr:colOff>
      <xdr:row>140</xdr:row>
      <xdr:rowOff>17562</xdr:rowOff>
    </xdr:from>
    <xdr:to>
      <xdr:col>35</xdr:col>
      <xdr:colOff>60158</xdr:colOff>
      <xdr:row>143</xdr:row>
      <xdr:rowOff>24365</xdr:rowOff>
    </xdr:to>
    <xdr:sp macro="" textlink="計算シート!L69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349087" y="7035983"/>
          <a:ext cx="4027650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9F863EC7-738D-437B-BA1B-6E3E9827A7D6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120316</xdr:colOff>
      <xdr:row>149</xdr:row>
      <xdr:rowOff>49031</xdr:rowOff>
    </xdr:from>
    <xdr:to>
      <xdr:col>4</xdr:col>
      <xdr:colOff>10895</xdr:colOff>
      <xdr:row>154</xdr:row>
      <xdr:rowOff>37145</xdr:rowOff>
    </xdr:to>
    <xdr:sp macro="" textlink="計算シート!L71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300790" y="7518636"/>
          <a:ext cx="432000" cy="2387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C4B661F-41C8-400C-A4B6-A997D092549D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125329</xdr:colOff>
      <xdr:row>160</xdr:row>
      <xdr:rowOff>1299</xdr:rowOff>
    </xdr:from>
    <xdr:to>
      <xdr:col>21</xdr:col>
      <xdr:colOff>65171</xdr:colOff>
      <xdr:row>163</xdr:row>
      <xdr:rowOff>8103</xdr:rowOff>
    </xdr:to>
    <xdr:sp macro="" textlink="計算シート!L72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027697" y="8022352"/>
          <a:ext cx="2827421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7602EDA-86F1-4890-BF5A-C9B665D0A208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8</xdr:col>
      <xdr:colOff>1575</xdr:colOff>
      <xdr:row>163</xdr:row>
      <xdr:rowOff>43196</xdr:rowOff>
    </xdr:from>
    <xdr:to>
      <xdr:col>21</xdr:col>
      <xdr:colOff>80211</xdr:colOff>
      <xdr:row>167</xdr:row>
      <xdr:rowOff>2374</xdr:rowOff>
    </xdr:to>
    <xdr:sp macro="" textlink="計算シート!L73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445364" y="8214643"/>
          <a:ext cx="2424794" cy="1597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AD52DB9-AFF1-4DFF-B1BE-A86C4375E695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26</xdr:col>
      <xdr:colOff>104411</xdr:colOff>
      <xdr:row>163</xdr:row>
      <xdr:rowOff>48515</xdr:rowOff>
    </xdr:from>
    <xdr:to>
      <xdr:col>33</xdr:col>
      <xdr:colOff>166271</xdr:colOff>
      <xdr:row>167</xdr:row>
      <xdr:rowOff>5186</xdr:rowOff>
    </xdr:to>
    <xdr:sp macro="" textlink="計算シート!L75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4796727" y="8219962"/>
          <a:ext cx="1325176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D004986-B141-4BCA-B862-E301F2D63FF3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18835</xdr:colOff>
      <xdr:row>161</xdr:row>
      <xdr:rowOff>5151</xdr:rowOff>
    </xdr:from>
    <xdr:to>
      <xdr:col>7</xdr:col>
      <xdr:colOff>146956</xdr:colOff>
      <xdr:row>164</xdr:row>
      <xdr:rowOff>11955</xdr:rowOff>
    </xdr:to>
    <xdr:sp macro="" textlink="計算シート!AU120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921203" y="8076335"/>
          <a:ext cx="489069" cy="1571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F3C4AF9-60D2-4D42-965C-4D74452653C1}" type="TxLink">
            <a:rPr kumimoji="1" lang="en-US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2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7</xdr:col>
      <xdr:colOff>104236</xdr:colOff>
      <xdr:row>90</xdr:row>
      <xdr:rowOff>1142</xdr:rowOff>
    </xdr:from>
    <xdr:to>
      <xdr:col>11</xdr:col>
      <xdr:colOff>53915</xdr:colOff>
      <xdr:row>94</xdr:row>
      <xdr:rowOff>24775</xdr:rowOff>
    </xdr:to>
    <xdr:sp macro="" textlink="計算シート!L46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62255" y="4206519"/>
          <a:ext cx="668547" cy="2105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92000" tIns="0" rIns="0" bIns="0" spcCol="0" rtlCol="0" anchor="ctr" anchorCtr="0"/>
        <a:lstStyle/>
        <a:p>
          <a:pPr algn="r"/>
          <a:fld id="{243BDC70-C437-4E8D-8519-6FA47A2B222B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75308</xdr:colOff>
      <xdr:row>120</xdr:row>
      <xdr:rowOff>28838</xdr:rowOff>
    </xdr:from>
    <xdr:to>
      <xdr:col>21</xdr:col>
      <xdr:colOff>82341</xdr:colOff>
      <xdr:row>123</xdr:row>
      <xdr:rowOff>30628</xdr:rowOff>
    </xdr:to>
    <xdr:sp macro="" textlink="計算シート!L58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3684782" y="6044627"/>
          <a:ext cx="187506" cy="152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CE1F31-17A9-4B2A-AAC3-2EDC5E781043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111146</xdr:colOff>
      <xdr:row>174</xdr:row>
      <xdr:rowOff>22280</xdr:rowOff>
    </xdr:from>
    <xdr:to>
      <xdr:col>4</xdr:col>
      <xdr:colOff>117677</xdr:colOff>
      <xdr:row>177</xdr:row>
      <xdr:rowOff>24072</xdr:rowOff>
    </xdr:to>
    <xdr:sp macro="" textlink="計算シート!L78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652567" y="8745175"/>
          <a:ext cx="187005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2FD61A2-4BAF-4FCA-AF0F-A277FF79FE4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101246</xdr:colOff>
      <xdr:row>174</xdr:row>
      <xdr:rowOff>22280</xdr:rowOff>
    </xdr:from>
    <xdr:to>
      <xdr:col>6</xdr:col>
      <xdr:colOff>108279</xdr:colOff>
      <xdr:row>177</xdr:row>
      <xdr:rowOff>24072</xdr:rowOff>
    </xdr:to>
    <xdr:sp macro="" textlink="計算シート!M78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1003614" y="8745175"/>
          <a:ext cx="187507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BA28AB-E77E-4B6F-B3FC-20E1FD14C61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122318</xdr:colOff>
      <xdr:row>174</xdr:row>
      <xdr:rowOff>22280</xdr:rowOff>
    </xdr:from>
    <xdr:to>
      <xdr:col>10</xdr:col>
      <xdr:colOff>129351</xdr:colOff>
      <xdr:row>177</xdr:row>
      <xdr:rowOff>24072</xdr:rowOff>
    </xdr:to>
    <xdr:sp macro="" textlink="計算シート!N78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1746581" y="8745175"/>
          <a:ext cx="187507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A68F53F-0C03-4EAA-9D5C-CA49C7F359EB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</xdr:col>
      <xdr:colOff>81212</xdr:colOff>
      <xdr:row>177</xdr:row>
      <xdr:rowOff>35991</xdr:rowOff>
    </xdr:from>
    <xdr:to>
      <xdr:col>35</xdr:col>
      <xdr:colOff>100262</xdr:colOff>
      <xdr:row>180</xdr:row>
      <xdr:rowOff>42795</xdr:rowOff>
    </xdr:to>
    <xdr:sp macro="" textlink="計算シート!L79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261686" y="8909280"/>
          <a:ext cx="6155155" cy="1571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73EC14AB-06F9-4754-B73B-4C156A9D39DF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81212</xdr:colOff>
      <xdr:row>181</xdr:row>
      <xdr:rowOff>1589</xdr:rowOff>
    </xdr:from>
    <xdr:to>
      <xdr:col>35</xdr:col>
      <xdr:colOff>100262</xdr:colOff>
      <xdr:row>184</xdr:row>
      <xdr:rowOff>8390</xdr:rowOff>
    </xdr:to>
    <xdr:sp macro="" textlink="計算シート!L80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261686" y="9075405"/>
          <a:ext cx="6155155" cy="1571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ADA01927-9E1D-4ACF-A32D-81831DE74828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81212</xdr:colOff>
      <xdr:row>184</xdr:row>
      <xdr:rowOff>3377</xdr:rowOff>
    </xdr:from>
    <xdr:to>
      <xdr:col>35</xdr:col>
      <xdr:colOff>100262</xdr:colOff>
      <xdr:row>187</xdr:row>
      <xdr:rowOff>10181</xdr:rowOff>
    </xdr:to>
    <xdr:sp macro="" textlink="計算シート!L81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261686" y="9227588"/>
          <a:ext cx="6155155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58E491F9-1557-4FA1-8CE4-87CEE8C277C7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106139</xdr:colOff>
      <xdr:row>31</xdr:row>
      <xdr:rowOff>22162</xdr:rowOff>
    </xdr:from>
    <xdr:to>
      <xdr:col>16</xdr:col>
      <xdr:colOff>135243</xdr:colOff>
      <xdr:row>36</xdr:row>
      <xdr:rowOff>16860</xdr:rowOff>
    </xdr:to>
    <xdr:sp macro="" textlink="計算シート!L12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1008507" y="1576241"/>
          <a:ext cx="2014315" cy="245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72000" tIns="0" rIns="0" bIns="0" spcCol="0" rtlCol="0" anchor="ctr" anchorCtr="0"/>
        <a:lstStyle/>
        <a:p>
          <a:pPr algn="l"/>
          <a:fld id="{6C2C2946-5B2D-4DBD-ABD4-DB7C1D89879B}" type="TxLink">
            <a:rPr kumimoji="1" lang="en-US" altLang="en-US" sz="900" b="0" i="0" u="none" strike="noStrike" spc="140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0" i="0" u="none" strike="noStrike" spc="14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105657</xdr:colOff>
      <xdr:row>37</xdr:row>
      <xdr:rowOff>44694</xdr:rowOff>
    </xdr:from>
    <xdr:to>
      <xdr:col>21</xdr:col>
      <xdr:colOff>160421</xdr:colOff>
      <xdr:row>42</xdr:row>
      <xdr:rowOff>39394</xdr:rowOff>
    </xdr:to>
    <xdr:sp macro="" textlink="計算シート!L15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1008025" y="1899562"/>
          <a:ext cx="2942343" cy="245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72000" tIns="0" rIns="0" bIns="0" spcCol="0" rtlCol="0" anchor="ctr" anchorCtr="0"/>
        <a:lstStyle/>
        <a:p>
          <a:pPr algn="l"/>
          <a:fld id="{B3853534-16B9-4276-84A5-65CDA0D4239C}" type="TxLink">
            <a:rPr kumimoji="1" lang="en-US" altLang="en-US" sz="900" b="0" i="0" u="none" strike="noStrike" spc="140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0" i="0" u="none" strike="noStrike" spc="14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108389</xdr:colOff>
      <xdr:row>163</xdr:row>
      <xdr:rowOff>3547</xdr:rowOff>
    </xdr:from>
    <xdr:to>
      <xdr:col>7</xdr:col>
      <xdr:colOff>42366</xdr:colOff>
      <xdr:row>166</xdr:row>
      <xdr:rowOff>10350</xdr:rowOff>
    </xdr:to>
    <xdr:sp macro="" textlink="計算シート!L74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30284" y="8174994"/>
          <a:ext cx="475398" cy="1571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0D65C6F7-360D-4923-B0EB-682459B794A7}" type="TxLink">
            <a:rPr kumimoji="1" lang="en-US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1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116959</xdr:colOff>
      <xdr:row>224</xdr:row>
      <xdr:rowOff>1032</xdr:rowOff>
    </xdr:from>
    <xdr:to>
      <xdr:col>6</xdr:col>
      <xdr:colOff>126372</xdr:colOff>
      <xdr:row>227</xdr:row>
      <xdr:rowOff>1691</xdr:rowOff>
    </xdr:to>
    <xdr:sp macro="" textlink="計算シート!L89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1031359" y="10242312"/>
          <a:ext cx="192293" cy="1378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71AF77E-1D07-47DB-9D53-DF36FC17411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25725</xdr:colOff>
      <xdr:row>223</xdr:row>
      <xdr:rowOff>43613</xdr:rowOff>
    </xdr:from>
    <xdr:to>
      <xdr:col>11</xdr:col>
      <xdr:colOff>37019</xdr:colOff>
      <xdr:row>226</xdr:row>
      <xdr:rowOff>45402</xdr:rowOff>
    </xdr:to>
    <xdr:sp macro="" textlink="計算シート!M89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1854525" y="10239173"/>
          <a:ext cx="194174" cy="138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4F995F7-70DC-463F-A3DA-5B85B87C37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223</xdr:row>
      <xdr:rowOff>45856</xdr:rowOff>
    </xdr:from>
    <xdr:to>
      <xdr:col>15</xdr:col>
      <xdr:colOff>143347</xdr:colOff>
      <xdr:row>227</xdr:row>
      <xdr:rowOff>20</xdr:rowOff>
    </xdr:to>
    <xdr:sp macro="" textlink="計算シート!N89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2701484" y="10414222"/>
          <a:ext cx="192812" cy="1401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55CE3EA-0A37-42B2-A725-F9B78FDDC77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227</xdr:row>
      <xdr:rowOff>33958</xdr:rowOff>
    </xdr:from>
    <xdr:to>
      <xdr:col>6</xdr:col>
      <xdr:colOff>119301</xdr:colOff>
      <xdr:row>230</xdr:row>
      <xdr:rowOff>35749</xdr:rowOff>
    </xdr:to>
    <xdr:sp macro="" textlink="計算シート!L90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1026871" y="10588304"/>
          <a:ext cx="19281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CBEFB5-5B84-4781-98C9-E45F152AA6B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21237</xdr:colOff>
      <xdr:row>227</xdr:row>
      <xdr:rowOff>28792</xdr:rowOff>
    </xdr:from>
    <xdr:to>
      <xdr:col>11</xdr:col>
      <xdr:colOff>32531</xdr:colOff>
      <xdr:row>230</xdr:row>
      <xdr:rowOff>30583</xdr:rowOff>
    </xdr:to>
    <xdr:sp macro="" textlink="計算シート!M90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1855203" y="10583138"/>
          <a:ext cx="194691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DACD489-3A29-4DEB-B46B-6F0F922623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227</xdr:row>
      <xdr:rowOff>32488</xdr:rowOff>
    </xdr:from>
    <xdr:to>
      <xdr:col>15</xdr:col>
      <xdr:colOff>143347</xdr:colOff>
      <xdr:row>230</xdr:row>
      <xdr:rowOff>34279</xdr:rowOff>
    </xdr:to>
    <xdr:sp macro="" textlink="計算シート!N90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2701484" y="10586834"/>
          <a:ext cx="192812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CDA4B4D-78EA-4A87-B626-27367D728C6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115054</xdr:colOff>
      <xdr:row>236</xdr:row>
      <xdr:rowOff>2219</xdr:rowOff>
    </xdr:from>
    <xdr:to>
      <xdr:col>6</xdr:col>
      <xdr:colOff>124467</xdr:colOff>
      <xdr:row>239</xdr:row>
      <xdr:rowOff>4009</xdr:rowOff>
    </xdr:to>
    <xdr:sp macro="" textlink="計算シート!L92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1032037" y="10975019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A6C1825-E7EC-4C07-8CA6-0C6A1F1FF63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23820</xdr:colOff>
      <xdr:row>235</xdr:row>
      <xdr:rowOff>46131</xdr:rowOff>
    </xdr:from>
    <xdr:to>
      <xdr:col>11</xdr:col>
      <xdr:colOff>35114</xdr:colOff>
      <xdr:row>239</xdr:row>
      <xdr:rowOff>1426</xdr:rowOff>
    </xdr:to>
    <xdr:sp macro="" textlink="計算シート!M92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857786" y="10972436"/>
          <a:ext cx="194691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159486-4D2F-447F-913C-1E15A9C87D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236</xdr:row>
      <xdr:rowOff>2219</xdr:rowOff>
    </xdr:from>
    <xdr:to>
      <xdr:col>15</xdr:col>
      <xdr:colOff>143347</xdr:colOff>
      <xdr:row>239</xdr:row>
      <xdr:rowOff>6496</xdr:rowOff>
    </xdr:to>
    <xdr:sp macro="" textlink="計算シート!N92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2701484" y="10975019"/>
          <a:ext cx="192812" cy="143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090726D-15D2-4EBB-8F05-A37DC8DDC01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240</xdr:row>
      <xdr:rowOff>38962</xdr:rowOff>
    </xdr:from>
    <xdr:to>
      <xdr:col>6</xdr:col>
      <xdr:colOff>119301</xdr:colOff>
      <xdr:row>243</xdr:row>
      <xdr:rowOff>40752</xdr:rowOff>
    </xdr:to>
    <xdr:sp macro="" textlink="計算シート!L93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026871" y="11197742"/>
          <a:ext cx="192810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26159CC-86DE-4FD0-B9A0-444E5C13EF5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21237</xdr:colOff>
      <xdr:row>240</xdr:row>
      <xdr:rowOff>33796</xdr:rowOff>
    </xdr:from>
    <xdr:to>
      <xdr:col>11</xdr:col>
      <xdr:colOff>32531</xdr:colOff>
      <xdr:row>243</xdr:row>
      <xdr:rowOff>35586</xdr:rowOff>
    </xdr:to>
    <xdr:sp macro="" textlink="計算シート!M93">
      <xdr:nvSpPr>
        <xdr:cNvPr id="104" name="テキスト ボックス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1855203" y="11192576"/>
          <a:ext cx="194691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DD84972-4A10-485A-894F-DD32ADC7975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131348</xdr:colOff>
      <xdr:row>240</xdr:row>
      <xdr:rowOff>36379</xdr:rowOff>
    </xdr:from>
    <xdr:to>
      <xdr:col>15</xdr:col>
      <xdr:colOff>140764</xdr:colOff>
      <xdr:row>243</xdr:row>
      <xdr:rowOff>38169</xdr:rowOff>
    </xdr:to>
    <xdr:sp macro="" textlink="計算シート!N93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2698901" y="11195159"/>
          <a:ext cx="192812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63C1E77-B27A-4C66-B3C2-49F97C9C4E0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113609</xdr:colOff>
      <xdr:row>244</xdr:row>
      <xdr:rowOff>45200</xdr:rowOff>
    </xdr:from>
    <xdr:to>
      <xdr:col>6</xdr:col>
      <xdr:colOff>124467</xdr:colOff>
      <xdr:row>248</xdr:row>
      <xdr:rowOff>495</xdr:rowOff>
    </xdr:to>
    <xdr:sp macro="" textlink="計算シート!L94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1030592" y="11389959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423C7AB-17AC-454D-9FEF-0A42EF74C60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19793</xdr:colOff>
      <xdr:row>244</xdr:row>
      <xdr:rowOff>45200</xdr:rowOff>
    </xdr:from>
    <xdr:to>
      <xdr:col>11</xdr:col>
      <xdr:colOff>32531</xdr:colOff>
      <xdr:row>248</xdr:row>
      <xdr:rowOff>495</xdr:rowOff>
    </xdr:to>
    <xdr:sp macro="" textlink="計算シート!M94">
      <xdr:nvSpPr>
        <xdr:cNvPr id="107" name="テキスト ボックス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1853759" y="11389959"/>
          <a:ext cx="19613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7560C4F-3642-45E5-A00D-BD10C17559A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132488</xdr:colOff>
      <xdr:row>244</xdr:row>
      <xdr:rowOff>45200</xdr:rowOff>
    </xdr:from>
    <xdr:to>
      <xdr:col>15</xdr:col>
      <xdr:colOff>143347</xdr:colOff>
      <xdr:row>248</xdr:row>
      <xdr:rowOff>495</xdr:rowOff>
    </xdr:to>
    <xdr:sp macro="" textlink="計算シート!N94">
      <xdr:nvSpPr>
        <xdr:cNvPr id="108" name="テキスト ボックス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2700041" y="11389959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AE73AD2-7ED6-45B0-BAE7-B424C6FEBAB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249</xdr:row>
      <xdr:rowOff>7511</xdr:rowOff>
    </xdr:from>
    <xdr:to>
      <xdr:col>6</xdr:col>
      <xdr:colOff>121884</xdr:colOff>
      <xdr:row>252</xdr:row>
      <xdr:rowOff>9302</xdr:rowOff>
    </xdr:to>
    <xdr:sp macro="" textlink="計算シート!L95">
      <xdr:nvSpPr>
        <xdr:cNvPr id="109" name="テキスト ボックス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1028009" y="11584745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0CD159F-2A39-4A65-BB5F-DB684AA9245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17210</xdr:colOff>
      <xdr:row>249</xdr:row>
      <xdr:rowOff>7511</xdr:rowOff>
    </xdr:from>
    <xdr:to>
      <xdr:col>11</xdr:col>
      <xdr:colOff>29948</xdr:colOff>
      <xdr:row>252</xdr:row>
      <xdr:rowOff>9302</xdr:rowOff>
    </xdr:to>
    <xdr:sp macro="" textlink="計算シート!M95">
      <xdr:nvSpPr>
        <xdr:cNvPr id="110" name="テキスト ボックス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1851176" y="11584745"/>
          <a:ext cx="19613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547AF2-18A5-4816-A805-42B51571AD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132488</xdr:colOff>
      <xdr:row>249</xdr:row>
      <xdr:rowOff>7511</xdr:rowOff>
    </xdr:from>
    <xdr:to>
      <xdr:col>15</xdr:col>
      <xdr:colOff>143347</xdr:colOff>
      <xdr:row>252</xdr:row>
      <xdr:rowOff>9302</xdr:rowOff>
    </xdr:to>
    <xdr:sp macro="" textlink="計算シート!N95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2700041" y="11584745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BDF38E-4446-4965-B429-50CD654B59A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257</xdr:row>
      <xdr:rowOff>28197</xdr:rowOff>
    </xdr:from>
    <xdr:to>
      <xdr:col>6</xdr:col>
      <xdr:colOff>121884</xdr:colOff>
      <xdr:row>260</xdr:row>
      <xdr:rowOff>29987</xdr:rowOff>
    </xdr:to>
    <xdr:sp macro="" textlink="計算シート!L97">
      <xdr:nvSpPr>
        <xdr:cNvPr id="112" name="テキスト ボックス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1028009" y="11977390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4A8A05F-4BFB-4DD2-B971-C1649361A11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182589</xdr:colOff>
      <xdr:row>257</xdr:row>
      <xdr:rowOff>30780</xdr:rowOff>
    </xdr:from>
    <xdr:to>
      <xdr:col>11</xdr:col>
      <xdr:colOff>10049</xdr:colOff>
      <xdr:row>260</xdr:row>
      <xdr:rowOff>32570</xdr:rowOff>
    </xdr:to>
    <xdr:sp macro="" textlink="計算シート!M97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1833158" y="11979973"/>
          <a:ext cx="19425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B63E2D-CDCE-480F-B398-9F15BC9944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112436</xdr:colOff>
      <xdr:row>257</xdr:row>
      <xdr:rowOff>28197</xdr:rowOff>
    </xdr:from>
    <xdr:to>
      <xdr:col>15</xdr:col>
      <xdr:colOff>123295</xdr:colOff>
      <xdr:row>260</xdr:row>
      <xdr:rowOff>29987</xdr:rowOff>
    </xdr:to>
    <xdr:sp macro="" textlink="計算シート!N97">
      <xdr:nvSpPr>
        <xdr:cNvPr id="114" name="テキスト ボックス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2679989" y="11977390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972B59-5661-44B6-9922-F062A1FF5FD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231</xdr:row>
      <xdr:rowOff>42219</xdr:rowOff>
    </xdr:from>
    <xdr:to>
      <xdr:col>6</xdr:col>
      <xdr:colOff>119301</xdr:colOff>
      <xdr:row>234</xdr:row>
      <xdr:rowOff>44009</xdr:rowOff>
    </xdr:to>
    <xdr:sp macro="" textlink="計算シート!L91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1026871" y="10782544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1E018F4-76ED-4EE7-AADB-3DE58CDE68B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95443</xdr:colOff>
      <xdr:row>231</xdr:row>
      <xdr:rowOff>39636</xdr:rowOff>
    </xdr:from>
    <xdr:to>
      <xdr:col>9</xdr:col>
      <xdr:colOff>104857</xdr:colOff>
      <xdr:row>234</xdr:row>
      <xdr:rowOff>41426</xdr:rowOff>
    </xdr:to>
    <xdr:sp macro="" textlink="計算シート!M91">
      <xdr:nvSpPr>
        <xdr:cNvPr id="116" name="テキスト ボックス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562616" y="10779961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EB694C-C902-4BDB-89D9-8ED960DA3C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13351</xdr:colOff>
      <xdr:row>231</xdr:row>
      <xdr:rowOff>42219</xdr:rowOff>
    </xdr:from>
    <xdr:to>
      <xdr:col>13</xdr:col>
      <xdr:colOff>22765</xdr:colOff>
      <xdr:row>234</xdr:row>
      <xdr:rowOff>44009</xdr:rowOff>
    </xdr:to>
    <xdr:sp macro="" textlink="計算シート!N91">
      <xdr:nvSpPr>
        <xdr:cNvPr id="117" name="テキスト ボックス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2214110" y="10782544"/>
          <a:ext cx="192811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92CAEA9-3E12-4A65-BB7E-D31D4C68862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76542</xdr:colOff>
      <xdr:row>231</xdr:row>
      <xdr:rowOff>42219</xdr:rowOff>
    </xdr:from>
    <xdr:to>
      <xdr:col>16</xdr:col>
      <xdr:colOff>85957</xdr:colOff>
      <xdr:row>234</xdr:row>
      <xdr:rowOff>44009</xdr:rowOff>
    </xdr:to>
    <xdr:sp macro="" textlink="計算シート!O91">
      <xdr:nvSpPr>
        <xdr:cNvPr id="118" name="テキスト ボックス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2827491" y="10782544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F834FA-5F59-4E4A-B28B-4BD6BEC581A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253</xdr:row>
      <xdr:rowOff>28042</xdr:rowOff>
    </xdr:from>
    <xdr:to>
      <xdr:col>6</xdr:col>
      <xdr:colOff>121884</xdr:colOff>
      <xdr:row>256</xdr:row>
      <xdr:rowOff>29831</xdr:rowOff>
    </xdr:to>
    <xdr:sp macro="" textlink="計算シート!L96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1028009" y="11791256"/>
          <a:ext cx="194255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412F724-FABE-4C64-A053-C718293989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90057</xdr:colOff>
      <xdr:row>253</xdr:row>
      <xdr:rowOff>25257</xdr:rowOff>
    </xdr:from>
    <xdr:to>
      <xdr:col>9</xdr:col>
      <xdr:colOff>100915</xdr:colOff>
      <xdr:row>256</xdr:row>
      <xdr:rowOff>27046</xdr:rowOff>
    </xdr:to>
    <xdr:sp macro="" textlink="計算シート!M96">
      <xdr:nvSpPr>
        <xdr:cNvPr id="120" name="テキスト ボックス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1557230" y="11788471"/>
          <a:ext cx="194254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E9C090E-B87F-4F88-8ED1-73D7F5E0C74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18349</xdr:colOff>
      <xdr:row>253</xdr:row>
      <xdr:rowOff>27841</xdr:rowOff>
    </xdr:from>
    <xdr:to>
      <xdr:col>13</xdr:col>
      <xdr:colOff>29206</xdr:colOff>
      <xdr:row>256</xdr:row>
      <xdr:rowOff>29630</xdr:rowOff>
    </xdr:to>
    <xdr:sp macro="" textlink="計算シート!N96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2219108" y="11791055"/>
          <a:ext cx="194254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4CEF100-6596-403F-9923-EF073E3125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45839</xdr:colOff>
      <xdr:row>253</xdr:row>
      <xdr:rowOff>28042</xdr:rowOff>
    </xdr:from>
    <xdr:to>
      <xdr:col>16</xdr:col>
      <xdr:colOff>56697</xdr:colOff>
      <xdr:row>256</xdr:row>
      <xdr:rowOff>29831</xdr:rowOff>
    </xdr:to>
    <xdr:sp macro="" textlink="計算シート!O96">
      <xdr:nvSpPr>
        <xdr:cNvPr id="122" name="テキスト ボックス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2796788" y="11791256"/>
          <a:ext cx="194255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C018774-9269-4DEB-AB0E-AEB4A7ED1C6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26194</xdr:colOff>
      <xdr:row>261</xdr:row>
      <xdr:rowOff>35101</xdr:rowOff>
    </xdr:from>
    <xdr:to>
      <xdr:col>4</xdr:col>
      <xdr:colOff>37051</xdr:colOff>
      <xdr:row>264</xdr:row>
      <xdr:rowOff>36892</xdr:rowOff>
    </xdr:to>
    <xdr:sp macro="" textlink="計算シート!L98">
      <xdr:nvSpPr>
        <xdr:cNvPr id="123" name="テキスト ボックス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561975" y="12465226"/>
          <a:ext cx="189451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585EE66-2575-4950-9D69-AED31B092B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159183</xdr:colOff>
      <xdr:row>261</xdr:row>
      <xdr:rowOff>27756</xdr:rowOff>
    </xdr:from>
    <xdr:to>
      <xdr:col>6</xdr:col>
      <xdr:colOff>170041</xdr:colOff>
      <xdr:row>264</xdr:row>
      <xdr:rowOff>29547</xdr:rowOff>
    </xdr:to>
    <xdr:sp macro="" textlink="計算シート!M98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1076166" y="12162929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FE01291-0961-4429-AE50-76933469335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163289</xdr:colOff>
      <xdr:row>261</xdr:row>
      <xdr:rowOff>30339</xdr:rowOff>
    </xdr:from>
    <xdr:to>
      <xdr:col>9</xdr:col>
      <xdr:colOff>174147</xdr:colOff>
      <xdr:row>264</xdr:row>
      <xdr:rowOff>32130</xdr:rowOff>
    </xdr:to>
    <xdr:sp macro="" textlink="計算シート!N98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1630462" y="12165512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221A172-74C3-47B0-8A4F-C5A12F8BB23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174992</xdr:colOff>
      <xdr:row>261</xdr:row>
      <xdr:rowOff>29935</xdr:rowOff>
    </xdr:from>
    <xdr:to>
      <xdr:col>13</xdr:col>
      <xdr:colOff>5376</xdr:colOff>
      <xdr:row>264</xdr:row>
      <xdr:rowOff>31726</xdr:rowOff>
    </xdr:to>
    <xdr:sp macro="" textlink="計算シート!O98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2192355" y="12165108"/>
          <a:ext cx="197177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C7578F7-2A07-4B83-B1AB-045E91B10DD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175606</xdr:colOff>
      <xdr:row>261</xdr:row>
      <xdr:rowOff>22590</xdr:rowOff>
    </xdr:from>
    <xdr:to>
      <xdr:col>16</xdr:col>
      <xdr:colOff>40573</xdr:colOff>
      <xdr:row>264</xdr:row>
      <xdr:rowOff>24381</xdr:rowOff>
    </xdr:to>
    <xdr:sp macro="" textlink="計算シート!P98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2743159" y="12157763"/>
          <a:ext cx="23176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19FA04-A79F-4606-98A4-3852E0F2AA3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26395</xdr:colOff>
      <xdr:row>265</xdr:row>
      <xdr:rowOff>35817</xdr:rowOff>
    </xdr:from>
    <xdr:to>
      <xdr:col>4</xdr:col>
      <xdr:colOff>37252</xdr:colOff>
      <xdr:row>268</xdr:row>
      <xdr:rowOff>37608</xdr:rowOff>
    </xdr:to>
    <xdr:sp macro="" textlink="計算シート!L99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576585" y="12356970"/>
          <a:ext cx="194253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B6175FA-8D5C-406B-93C5-5E92878FC6E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156801</xdr:colOff>
      <xdr:row>265</xdr:row>
      <xdr:rowOff>33638</xdr:rowOff>
    </xdr:from>
    <xdr:to>
      <xdr:col>6</xdr:col>
      <xdr:colOff>167659</xdr:colOff>
      <xdr:row>268</xdr:row>
      <xdr:rowOff>35429</xdr:rowOff>
    </xdr:to>
    <xdr:sp macro="" textlink="計算シート!M99">
      <xdr:nvSpPr>
        <xdr:cNvPr id="129" name="テキスト ボックス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1073784" y="12354791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533C7C2-4C3A-43C2-83A2-31565DBE9F0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163692</xdr:colOff>
      <xdr:row>265</xdr:row>
      <xdr:rowOff>31054</xdr:rowOff>
    </xdr:from>
    <xdr:to>
      <xdr:col>9</xdr:col>
      <xdr:colOff>174550</xdr:colOff>
      <xdr:row>268</xdr:row>
      <xdr:rowOff>32845</xdr:rowOff>
    </xdr:to>
    <xdr:sp macro="" textlink="計算シート!N99">
      <xdr:nvSpPr>
        <xdr:cNvPr id="130" name="テキスト ボックス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1630865" y="12352207"/>
          <a:ext cx="19425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929CBC7-DB5E-4153-8357-09D31B85751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172610</xdr:colOff>
      <xdr:row>265</xdr:row>
      <xdr:rowOff>33435</xdr:rowOff>
    </xdr:from>
    <xdr:to>
      <xdr:col>13</xdr:col>
      <xdr:colOff>2994</xdr:colOff>
      <xdr:row>268</xdr:row>
      <xdr:rowOff>35226</xdr:rowOff>
    </xdr:to>
    <xdr:sp macro="" textlink="計算シート!O99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2189973" y="12354588"/>
          <a:ext cx="197177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1CDC3F6-BFC2-42F1-B9C1-A94AA6D1BA0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173022</xdr:colOff>
      <xdr:row>265</xdr:row>
      <xdr:rowOff>28673</xdr:rowOff>
    </xdr:from>
    <xdr:to>
      <xdr:col>16</xdr:col>
      <xdr:colOff>37989</xdr:colOff>
      <xdr:row>268</xdr:row>
      <xdr:rowOff>30464</xdr:rowOff>
    </xdr:to>
    <xdr:sp macro="" textlink="計算シート!P99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2740575" y="12349826"/>
          <a:ext cx="23176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DC95E6-37D7-4B8B-928E-9B39B5A5C2F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56102</xdr:colOff>
      <xdr:row>215</xdr:row>
      <xdr:rowOff>28844</xdr:rowOff>
    </xdr:from>
    <xdr:to>
      <xdr:col>5</xdr:col>
      <xdr:colOff>65516</xdr:colOff>
      <xdr:row>218</xdr:row>
      <xdr:rowOff>30634</xdr:rowOff>
    </xdr:to>
    <xdr:sp macro="" textlink="計算シート!L86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789688" y="10025251"/>
          <a:ext cx="192811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0310D19-826A-48D0-9224-044BCFA0974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／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109575</xdr:colOff>
      <xdr:row>215</xdr:row>
      <xdr:rowOff>29045</xdr:rowOff>
    </xdr:from>
    <xdr:to>
      <xdr:col>7</xdr:col>
      <xdr:colOff>118991</xdr:colOff>
      <xdr:row>218</xdr:row>
      <xdr:rowOff>30835</xdr:rowOff>
    </xdr:to>
    <xdr:sp macro="" textlink="計算シート!M86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1209955" y="10025452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17078A0-B8D9-42ED-951D-3628EBFA591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154804</xdr:colOff>
      <xdr:row>215</xdr:row>
      <xdr:rowOff>26463</xdr:rowOff>
    </xdr:from>
    <xdr:to>
      <xdr:col>9</xdr:col>
      <xdr:colOff>160136</xdr:colOff>
      <xdr:row>218</xdr:row>
      <xdr:rowOff>28253</xdr:rowOff>
    </xdr:to>
    <xdr:sp macro="" textlink="計算シート!N86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621977" y="10022870"/>
          <a:ext cx="188728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FB5677-1766-4804-A2EA-AE1DA81E635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40962</xdr:colOff>
      <xdr:row>215</xdr:row>
      <xdr:rowOff>26462</xdr:rowOff>
    </xdr:from>
    <xdr:to>
      <xdr:col>12</xdr:col>
      <xdr:colOff>50376</xdr:colOff>
      <xdr:row>218</xdr:row>
      <xdr:rowOff>28252</xdr:rowOff>
    </xdr:to>
    <xdr:sp macro="" textlink="計算シート!O86">
      <xdr:nvSpPr>
        <xdr:cNvPr id="136" name="テキスト ボックス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2058325" y="10022869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A64309A-5EB4-492A-AA8B-A6F4222E48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80462</xdr:colOff>
      <xdr:row>215</xdr:row>
      <xdr:rowOff>29045</xdr:rowOff>
    </xdr:from>
    <xdr:to>
      <xdr:col>14</xdr:col>
      <xdr:colOff>89876</xdr:colOff>
      <xdr:row>218</xdr:row>
      <xdr:rowOff>30835</xdr:rowOff>
    </xdr:to>
    <xdr:sp macro="" textlink="計算シート!P86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2464618" y="10025452"/>
          <a:ext cx="192811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A9B4FC-D73C-4201-BC99-84274B6D72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117756</xdr:colOff>
      <xdr:row>215</xdr:row>
      <xdr:rowOff>29046</xdr:rowOff>
    </xdr:from>
    <xdr:to>
      <xdr:col>16</xdr:col>
      <xdr:colOff>126618</xdr:colOff>
      <xdr:row>218</xdr:row>
      <xdr:rowOff>30836</xdr:rowOff>
    </xdr:to>
    <xdr:sp macro="" textlink="計算シート!Q86">
      <xdr:nvSpPr>
        <xdr:cNvPr id="138" name="テキスト ボックス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2868705" y="10025453"/>
          <a:ext cx="192259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DD3C7EA-F674-4382-98C1-471FA616670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37972</xdr:colOff>
      <xdr:row>219</xdr:row>
      <xdr:rowOff>34976</xdr:rowOff>
    </xdr:from>
    <xdr:to>
      <xdr:col>6</xdr:col>
      <xdr:colOff>47386</xdr:colOff>
      <xdr:row>222</xdr:row>
      <xdr:rowOff>39254</xdr:rowOff>
    </xdr:to>
    <xdr:sp macro="" textlink="計算シート!L88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954955" y="10217362"/>
          <a:ext cx="192811" cy="14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C3DA614-72F9-4AE4-AC5C-8D7BD6412B1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／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126</xdr:colOff>
      <xdr:row>219</xdr:row>
      <xdr:rowOff>37560</xdr:rowOff>
    </xdr:from>
    <xdr:to>
      <xdr:col>8</xdr:col>
      <xdr:colOff>8990</xdr:colOff>
      <xdr:row>222</xdr:row>
      <xdr:rowOff>41838</xdr:rowOff>
    </xdr:to>
    <xdr:sp macro="" textlink="計算シート!M88">
      <xdr:nvSpPr>
        <xdr:cNvPr id="140" name="テキスト ボックス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1283902" y="10219946"/>
          <a:ext cx="192261" cy="14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0492863-4781-4704-B2B8-9E7149E874E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152065</xdr:colOff>
      <xdr:row>219</xdr:row>
      <xdr:rowOff>37358</xdr:rowOff>
    </xdr:from>
    <xdr:to>
      <xdr:col>9</xdr:col>
      <xdr:colOff>157397</xdr:colOff>
      <xdr:row>222</xdr:row>
      <xdr:rowOff>41636</xdr:rowOff>
    </xdr:to>
    <xdr:sp macro="" textlink="計算シート!N88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1619238" y="10219744"/>
          <a:ext cx="188728" cy="14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8F854C5-2895-4F58-AC41-20B2928D8C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108155</xdr:colOff>
      <xdr:row>219</xdr:row>
      <xdr:rowOff>32595</xdr:rowOff>
    </xdr:from>
    <xdr:to>
      <xdr:col>11</xdr:col>
      <xdr:colOff>117569</xdr:colOff>
      <xdr:row>222</xdr:row>
      <xdr:rowOff>36873</xdr:rowOff>
    </xdr:to>
    <xdr:sp macro="" textlink="計算シート!O88">
      <xdr:nvSpPr>
        <xdr:cNvPr id="142" name="テキスト ボックス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1942121" y="10214981"/>
          <a:ext cx="192811" cy="14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B8A989-459B-47F1-99A2-05B3CC6E6CE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70519</xdr:colOff>
      <xdr:row>219</xdr:row>
      <xdr:rowOff>37358</xdr:rowOff>
    </xdr:from>
    <xdr:to>
      <xdr:col>13</xdr:col>
      <xdr:colOff>79381</xdr:colOff>
      <xdr:row>222</xdr:row>
      <xdr:rowOff>41636</xdr:rowOff>
    </xdr:to>
    <xdr:sp macro="" textlink="計算シート!P88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2271278" y="10219744"/>
          <a:ext cx="192259" cy="14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128B4B9-5308-4E4E-BB7F-93B8B17472E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278</xdr:row>
      <xdr:rowOff>8870</xdr:rowOff>
    </xdr:from>
    <xdr:to>
      <xdr:col>6</xdr:col>
      <xdr:colOff>117761</xdr:colOff>
      <xdr:row>281</xdr:row>
      <xdr:rowOff>10660</xdr:rowOff>
    </xdr:to>
    <xdr:sp macro="" textlink="計算シート!L102">
      <xdr:nvSpPr>
        <xdr:cNvPr id="144" name="テキスト ボックス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1023886" y="12934456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219D6D-CA60-45D7-AF36-5721820B61A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278</xdr:row>
      <xdr:rowOff>6085</xdr:rowOff>
    </xdr:from>
    <xdr:to>
      <xdr:col>9</xdr:col>
      <xdr:colOff>113605</xdr:colOff>
      <xdr:row>281</xdr:row>
      <xdr:rowOff>7875</xdr:rowOff>
    </xdr:to>
    <xdr:sp macro="" textlink="計算シート!M102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1570786" y="12931671"/>
          <a:ext cx="193388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97B4699-49A2-4CE0-A5C5-E4A0C9336B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16371</xdr:colOff>
      <xdr:row>278</xdr:row>
      <xdr:rowOff>6287</xdr:rowOff>
    </xdr:from>
    <xdr:to>
      <xdr:col>13</xdr:col>
      <xdr:colOff>27228</xdr:colOff>
      <xdr:row>281</xdr:row>
      <xdr:rowOff>8077</xdr:rowOff>
    </xdr:to>
    <xdr:sp macro="" textlink="計算シート!N102">
      <xdr:nvSpPr>
        <xdr:cNvPr id="146" name="テキスト ボックス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2217130" y="12931873"/>
          <a:ext cx="19425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C5E06CA-5016-4E36-912B-1BECEC4A25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54532</xdr:colOff>
      <xdr:row>278</xdr:row>
      <xdr:rowOff>6287</xdr:rowOff>
    </xdr:from>
    <xdr:to>
      <xdr:col>16</xdr:col>
      <xdr:colOff>65390</xdr:colOff>
      <xdr:row>281</xdr:row>
      <xdr:rowOff>8077</xdr:rowOff>
    </xdr:to>
    <xdr:sp macro="" textlink="計算シート!O102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2805481" y="12931873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3398434-46E6-4703-B749-C228F27415E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282</xdr:row>
      <xdr:rowOff>38529</xdr:rowOff>
    </xdr:from>
    <xdr:to>
      <xdr:col>6</xdr:col>
      <xdr:colOff>115178</xdr:colOff>
      <xdr:row>285</xdr:row>
      <xdr:rowOff>40320</xdr:rowOff>
    </xdr:to>
    <xdr:sp macro="" textlink="計算シート!L103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1021303" y="13150095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2FECCBA-FEA9-49EA-ACC0-F1BE172F14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106196</xdr:colOff>
      <xdr:row>282</xdr:row>
      <xdr:rowOff>35946</xdr:rowOff>
    </xdr:from>
    <xdr:to>
      <xdr:col>9</xdr:col>
      <xdr:colOff>116188</xdr:colOff>
      <xdr:row>285</xdr:row>
      <xdr:rowOff>37737</xdr:rowOff>
    </xdr:to>
    <xdr:sp macro="" textlink="計算シート!M103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573369" y="13147512"/>
          <a:ext cx="193388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059319D-73C6-43AD-BA10-14C61A5F18D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282</xdr:row>
      <xdr:rowOff>38529</xdr:rowOff>
    </xdr:from>
    <xdr:to>
      <xdr:col>13</xdr:col>
      <xdr:colOff>24645</xdr:colOff>
      <xdr:row>285</xdr:row>
      <xdr:rowOff>40320</xdr:rowOff>
    </xdr:to>
    <xdr:sp macro="" textlink="計算シート!N103">
      <xdr:nvSpPr>
        <xdr:cNvPr id="150" name="テキスト ボックス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2214547" y="13150095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8885E46-2F06-4B84-9E91-4735713AD45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54532</xdr:colOff>
      <xdr:row>282</xdr:row>
      <xdr:rowOff>39578</xdr:rowOff>
    </xdr:from>
    <xdr:to>
      <xdr:col>16</xdr:col>
      <xdr:colOff>65390</xdr:colOff>
      <xdr:row>285</xdr:row>
      <xdr:rowOff>41369</xdr:rowOff>
    </xdr:to>
    <xdr:sp macro="" textlink="計算シート!O103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2805481" y="13151144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3042A4A-8E11-4323-B214-CB2C851173F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290</xdr:row>
      <xdr:rowOff>43607</xdr:rowOff>
    </xdr:from>
    <xdr:to>
      <xdr:col>6</xdr:col>
      <xdr:colOff>115178</xdr:colOff>
      <xdr:row>293</xdr:row>
      <xdr:rowOff>45396</xdr:rowOff>
    </xdr:to>
    <xdr:sp macro="" textlink="計算シート!L105">
      <xdr:nvSpPr>
        <xdr:cNvPr id="152" name="テキスト ボックス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1021303" y="13527132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4F61454-3559-4965-ABAD-5BFE2B11828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290</xdr:row>
      <xdr:rowOff>43607</xdr:rowOff>
    </xdr:from>
    <xdr:to>
      <xdr:col>9</xdr:col>
      <xdr:colOff>113605</xdr:colOff>
      <xdr:row>293</xdr:row>
      <xdr:rowOff>45396</xdr:rowOff>
    </xdr:to>
    <xdr:sp macro="" textlink="計算シート!M105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1570786" y="13527132"/>
          <a:ext cx="193388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70E2315-C14F-4E91-8B57-C6242E9748E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290</xdr:row>
      <xdr:rowOff>43607</xdr:rowOff>
    </xdr:from>
    <xdr:to>
      <xdr:col>13</xdr:col>
      <xdr:colOff>24645</xdr:colOff>
      <xdr:row>293</xdr:row>
      <xdr:rowOff>45396</xdr:rowOff>
    </xdr:to>
    <xdr:sp macro="" textlink="計算シート!N105">
      <xdr:nvSpPr>
        <xdr:cNvPr id="154" name="テキスト ボックス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2214547" y="13527132"/>
          <a:ext cx="194254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C2B7287-37BB-41B1-A6CF-E6BE881546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290</xdr:row>
      <xdr:rowOff>43607</xdr:rowOff>
    </xdr:from>
    <xdr:to>
      <xdr:col>16</xdr:col>
      <xdr:colOff>62807</xdr:colOff>
      <xdr:row>293</xdr:row>
      <xdr:rowOff>45396</xdr:rowOff>
    </xdr:to>
    <xdr:sp macro="" textlink="計算シート!O105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2802898" y="13527132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A612C15-DD12-46D8-8C40-851F4898B96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294</xdr:row>
      <xdr:rowOff>41557</xdr:rowOff>
    </xdr:from>
    <xdr:to>
      <xdr:col>6</xdr:col>
      <xdr:colOff>115178</xdr:colOff>
      <xdr:row>297</xdr:row>
      <xdr:rowOff>43347</xdr:rowOff>
    </xdr:to>
    <xdr:sp macro="" textlink="計算シート!L106">
      <xdr:nvSpPr>
        <xdr:cNvPr id="156" name="テキスト ボックス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1021303" y="13711062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0C180C5-9320-4D9D-8397-9563ACB60EF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294</xdr:row>
      <xdr:rowOff>44140</xdr:rowOff>
    </xdr:from>
    <xdr:to>
      <xdr:col>9</xdr:col>
      <xdr:colOff>113605</xdr:colOff>
      <xdr:row>297</xdr:row>
      <xdr:rowOff>45930</xdr:rowOff>
    </xdr:to>
    <xdr:sp macro="" textlink="計算シート!M106">
      <xdr:nvSpPr>
        <xdr:cNvPr id="157" name="テキスト ボックス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1570786" y="13713645"/>
          <a:ext cx="193388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5AE9F73-8844-461A-A622-06871A592CE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294</xdr:row>
      <xdr:rowOff>44140</xdr:rowOff>
    </xdr:from>
    <xdr:to>
      <xdr:col>13</xdr:col>
      <xdr:colOff>22062</xdr:colOff>
      <xdr:row>297</xdr:row>
      <xdr:rowOff>45930</xdr:rowOff>
    </xdr:to>
    <xdr:sp macro="" textlink="計算シート!N106">
      <xdr:nvSpPr>
        <xdr:cNvPr id="158" name="テキスト ボックス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2211964" y="13713645"/>
          <a:ext cx="19425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50B3F02-F922-472B-A556-A44C4C2EA88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294</xdr:row>
      <xdr:rowOff>44140</xdr:rowOff>
    </xdr:from>
    <xdr:to>
      <xdr:col>16</xdr:col>
      <xdr:colOff>62807</xdr:colOff>
      <xdr:row>297</xdr:row>
      <xdr:rowOff>45930</xdr:rowOff>
    </xdr:to>
    <xdr:sp macro="" textlink="計算シート!O106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2802898" y="13713645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7D15BFE-6E71-4CB7-AA15-C8AA0EDC19A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298</xdr:row>
      <xdr:rowOff>46370</xdr:rowOff>
    </xdr:from>
    <xdr:to>
      <xdr:col>6</xdr:col>
      <xdr:colOff>117761</xdr:colOff>
      <xdr:row>302</xdr:row>
      <xdr:rowOff>1665</xdr:rowOff>
    </xdr:to>
    <xdr:sp macro="" textlink="計算シート!L107">
      <xdr:nvSpPr>
        <xdr:cNvPr id="160" name="テキスト ボックス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023886" y="13901855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F6EB70F-BF57-4FC4-872B-3570ED5FE4F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298</xdr:row>
      <xdr:rowOff>46370</xdr:rowOff>
    </xdr:from>
    <xdr:to>
      <xdr:col>9</xdr:col>
      <xdr:colOff>113605</xdr:colOff>
      <xdr:row>302</xdr:row>
      <xdr:rowOff>1665</xdr:rowOff>
    </xdr:to>
    <xdr:sp macro="" textlink="計算シート!M107">
      <xdr:nvSpPr>
        <xdr:cNvPr id="161" name="テキスト ボックス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1570786" y="13901855"/>
          <a:ext cx="193388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838A843-83F7-4607-A590-DA17F51DDD9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298</xdr:row>
      <xdr:rowOff>43787</xdr:rowOff>
    </xdr:from>
    <xdr:to>
      <xdr:col>13</xdr:col>
      <xdr:colOff>24645</xdr:colOff>
      <xdr:row>301</xdr:row>
      <xdr:rowOff>45577</xdr:rowOff>
    </xdr:to>
    <xdr:sp macro="" textlink="計算シート!N107">
      <xdr:nvSpPr>
        <xdr:cNvPr id="162" name="テキスト ボックス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2214547" y="13899272"/>
          <a:ext cx="194254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8F6FC7-8A68-4327-92D3-CED6ABF924B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298</xdr:row>
      <xdr:rowOff>43787</xdr:rowOff>
    </xdr:from>
    <xdr:to>
      <xdr:col>16</xdr:col>
      <xdr:colOff>62807</xdr:colOff>
      <xdr:row>301</xdr:row>
      <xdr:rowOff>45577</xdr:rowOff>
    </xdr:to>
    <xdr:sp macro="" textlink="計算シート!O107">
      <xdr:nvSpPr>
        <xdr:cNvPr id="163" name="テキスト ボックス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2802898" y="13899272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90D61C6-4AD7-448A-9EAE-D1471CEAA99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101737</xdr:colOff>
      <xdr:row>316</xdr:row>
      <xdr:rowOff>1441</xdr:rowOff>
    </xdr:from>
    <xdr:to>
      <xdr:col>6</xdr:col>
      <xdr:colOff>112595</xdr:colOff>
      <xdr:row>319</xdr:row>
      <xdr:rowOff>3232</xdr:rowOff>
    </xdr:to>
    <xdr:sp macro="" textlink="計算シート!L111">
      <xdr:nvSpPr>
        <xdr:cNvPr id="164" name="テキスト ボックス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1018720" y="14693834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53322B-4B75-483D-9A84-98BB86794F8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316</xdr:row>
      <xdr:rowOff>1441</xdr:rowOff>
    </xdr:from>
    <xdr:to>
      <xdr:col>9</xdr:col>
      <xdr:colOff>111022</xdr:colOff>
      <xdr:row>319</xdr:row>
      <xdr:rowOff>3232</xdr:rowOff>
    </xdr:to>
    <xdr:sp macro="" textlink="計算シート!M111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1568203" y="14693834"/>
          <a:ext cx="193388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571CC75-B57D-427E-8E46-9C264412D8F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316</xdr:row>
      <xdr:rowOff>1441</xdr:rowOff>
    </xdr:from>
    <xdr:to>
      <xdr:col>13</xdr:col>
      <xdr:colOff>22062</xdr:colOff>
      <xdr:row>319</xdr:row>
      <xdr:rowOff>3232</xdr:rowOff>
    </xdr:to>
    <xdr:sp macro="" textlink="計算シート!N111">
      <xdr:nvSpPr>
        <xdr:cNvPr id="166" name="テキスト ボックス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2211964" y="14693834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91F0A19-3425-4A3D-9878-8569596F7EE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48760</xdr:colOff>
      <xdr:row>316</xdr:row>
      <xdr:rowOff>1441</xdr:rowOff>
    </xdr:from>
    <xdr:to>
      <xdr:col>16</xdr:col>
      <xdr:colOff>59618</xdr:colOff>
      <xdr:row>319</xdr:row>
      <xdr:rowOff>3232</xdr:rowOff>
    </xdr:to>
    <xdr:sp macro="" textlink="計算シート!O111">
      <xdr:nvSpPr>
        <xdr:cNvPr id="167" name="テキスト ボックス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2799709" y="14693834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6F525B7-15A9-41EF-B0A6-21A898F59E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320</xdr:row>
      <xdr:rowOff>25459</xdr:rowOff>
    </xdr:from>
    <xdr:to>
      <xdr:col>6</xdr:col>
      <xdr:colOff>115178</xdr:colOff>
      <xdr:row>323</xdr:row>
      <xdr:rowOff>27250</xdr:rowOff>
    </xdr:to>
    <xdr:sp macro="" textlink="計算シート!L112">
      <xdr:nvSpPr>
        <xdr:cNvPr id="168" name="テキスト ボックス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1021303" y="14903832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B04D8D1-F4C9-4B27-A0FC-AA59661301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320</xdr:row>
      <xdr:rowOff>25459</xdr:rowOff>
    </xdr:from>
    <xdr:to>
      <xdr:col>9</xdr:col>
      <xdr:colOff>111022</xdr:colOff>
      <xdr:row>323</xdr:row>
      <xdr:rowOff>27250</xdr:rowOff>
    </xdr:to>
    <xdr:sp macro="" textlink="計算シート!M112">
      <xdr:nvSpPr>
        <xdr:cNvPr id="169" name="テキスト ボックス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1568203" y="14903832"/>
          <a:ext cx="193388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686B415-1102-4684-95D8-DD2647C6D9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320</xdr:row>
      <xdr:rowOff>25459</xdr:rowOff>
    </xdr:from>
    <xdr:to>
      <xdr:col>13</xdr:col>
      <xdr:colOff>22062</xdr:colOff>
      <xdr:row>323</xdr:row>
      <xdr:rowOff>27250</xdr:rowOff>
    </xdr:to>
    <xdr:sp macro="" textlink="計算シート!N112">
      <xdr:nvSpPr>
        <xdr:cNvPr id="170" name="テキスト ボックス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2211964" y="14903832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D2D376-5212-4E96-93C0-28403FB8757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51343</xdr:colOff>
      <xdr:row>320</xdr:row>
      <xdr:rowOff>25459</xdr:rowOff>
    </xdr:from>
    <xdr:to>
      <xdr:col>16</xdr:col>
      <xdr:colOff>62201</xdr:colOff>
      <xdr:row>323</xdr:row>
      <xdr:rowOff>27250</xdr:rowOff>
    </xdr:to>
    <xdr:sp macro="" textlink="計算シート!O112">
      <xdr:nvSpPr>
        <xdr:cNvPr id="171" name="テキスト ボックス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2802292" y="14903832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7C95BC4-5542-4F7B-B444-3824778DDD6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101737</xdr:colOff>
      <xdr:row>286</xdr:row>
      <xdr:rowOff>29419</xdr:rowOff>
    </xdr:from>
    <xdr:to>
      <xdr:col>6</xdr:col>
      <xdr:colOff>112595</xdr:colOff>
      <xdr:row>289</xdr:row>
      <xdr:rowOff>31210</xdr:rowOff>
    </xdr:to>
    <xdr:sp macro="" textlink="計算シート!L104">
      <xdr:nvSpPr>
        <xdr:cNvPr id="172" name="テキスト ボックス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994706" y="13650169"/>
          <a:ext cx="18945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CC68B1-D632-442E-8592-18E6CEB87A8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14488</xdr:colOff>
      <xdr:row>286</xdr:row>
      <xdr:rowOff>24454</xdr:rowOff>
    </xdr:from>
    <xdr:to>
      <xdr:col>11</xdr:col>
      <xdr:colOff>27226</xdr:colOff>
      <xdr:row>289</xdr:row>
      <xdr:rowOff>26245</xdr:rowOff>
    </xdr:to>
    <xdr:sp macro="" textlink="計算シート!M104">
      <xdr:nvSpPr>
        <xdr:cNvPr id="173" name="テキスト ボックス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1848454" y="13322000"/>
          <a:ext cx="19613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607FFC1-9BBE-46D7-BB12-52D0150A2F9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127804</xdr:colOff>
      <xdr:row>286</xdr:row>
      <xdr:rowOff>27037</xdr:rowOff>
    </xdr:from>
    <xdr:to>
      <xdr:col>15</xdr:col>
      <xdr:colOff>138663</xdr:colOff>
      <xdr:row>289</xdr:row>
      <xdr:rowOff>28828</xdr:rowOff>
    </xdr:to>
    <xdr:sp macro="" textlink="計算シート!N104">
      <xdr:nvSpPr>
        <xdr:cNvPr id="174" name="テキスト ボックス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2695357" y="13324583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9F7DFC5-316C-4C0E-808E-B5A36A27D1C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303</xdr:row>
      <xdr:rowOff>756</xdr:rowOff>
    </xdr:from>
    <xdr:to>
      <xdr:col>6</xdr:col>
      <xdr:colOff>117761</xdr:colOff>
      <xdr:row>306</xdr:row>
      <xdr:rowOff>2546</xdr:rowOff>
    </xdr:to>
    <xdr:sp macro="" textlink="計算シート!L108">
      <xdr:nvSpPr>
        <xdr:cNvPr id="175" name="テキスト ボックス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1023886" y="14088715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6522B70-EDCE-4E1A-8286-6943089FD10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303</xdr:row>
      <xdr:rowOff>756</xdr:rowOff>
    </xdr:from>
    <xdr:to>
      <xdr:col>9</xdr:col>
      <xdr:colOff>111022</xdr:colOff>
      <xdr:row>306</xdr:row>
      <xdr:rowOff>2546</xdr:rowOff>
    </xdr:to>
    <xdr:sp macro="" textlink="計算シート!M108">
      <xdr:nvSpPr>
        <xdr:cNvPr id="176" name="テキスト ボックス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1568203" y="14088715"/>
          <a:ext cx="193388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CA9695-0BC7-4322-BB3F-65E451ED97A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303</xdr:row>
      <xdr:rowOff>3339</xdr:rowOff>
    </xdr:from>
    <xdr:to>
      <xdr:col>13</xdr:col>
      <xdr:colOff>24645</xdr:colOff>
      <xdr:row>306</xdr:row>
      <xdr:rowOff>5129</xdr:rowOff>
    </xdr:to>
    <xdr:sp macro="" textlink="計算シート!N108">
      <xdr:nvSpPr>
        <xdr:cNvPr id="177" name="テキスト ボックス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2214547" y="14091298"/>
          <a:ext cx="19425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7C96FE-C9D1-4395-B0B7-27AA03E2948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307</xdr:row>
      <xdr:rowOff>19153</xdr:rowOff>
    </xdr:from>
    <xdr:to>
      <xdr:col>6</xdr:col>
      <xdr:colOff>115178</xdr:colOff>
      <xdr:row>310</xdr:row>
      <xdr:rowOff>20944</xdr:rowOff>
    </xdr:to>
    <xdr:sp macro="" textlink="計算シート!L109">
      <xdr:nvSpPr>
        <xdr:cNvPr id="178" name="テキスト ボックス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1021303" y="14293092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DAF36E0-607E-4972-8F69-27DF6DB5DA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307</xdr:row>
      <xdr:rowOff>19153</xdr:rowOff>
    </xdr:from>
    <xdr:to>
      <xdr:col>9</xdr:col>
      <xdr:colOff>111022</xdr:colOff>
      <xdr:row>310</xdr:row>
      <xdr:rowOff>20944</xdr:rowOff>
    </xdr:to>
    <xdr:sp macro="" textlink="計算シート!M109">
      <xdr:nvSpPr>
        <xdr:cNvPr id="179" name="テキスト ボックス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1568203" y="14293092"/>
          <a:ext cx="193388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86BBB8B-E7A2-475E-BB05-77C4C319AB9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307</xdr:row>
      <xdr:rowOff>19153</xdr:rowOff>
    </xdr:from>
    <xdr:to>
      <xdr:col>13</xdr:col>
      <xdr:colOff>22062</xdr:colOff>
      <xdr:row>310</xdr:row>
      <xdr:rowOff>20944</xdr:rowOff>
    </xdr:to>
    <xdr:sp macro="" textlink="計算シート!N109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2211964" y="14293092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0E618E6-E43C-433E-AD59-9D006AC9315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311</xdr:row>
      <xdr:rowOff>28537</xdr:rowOff>
    </xdr:from>
    <xdr:to>
      <xdr:col>6</xdr:col>
      <xdr:colOff>115178</xdr:colOff>
      <xdr:row>314</xdr:row>
      <xdr:rowOff>30326</xdr:rowOff>
    </xdr:to>
    <xdr:sp macro="" textlink="計算シート!L110">
      <xdr:nvSpPr>
        <xdr:cNvPr id="181" name="テキスト ボックス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1021303" y="14488456"/>
          <a:ext cx="194255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574D05-1CF4-4BFE-B273-022A8CF263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311</xdr:row>
      <xdr:rowOff>28537</xdr:rowOff>
    </xdr:from>
    <xdr:to>
      <xdr:col>9</xdr:col>
      <xdr:colOff>111022</xdr:colOff>
      <xdr:row>314</xdr:row>
      <xdr:rowOff>30326</xdr:rowOff>
    </xdr:to>
    <xdr:sp macro="" textlink="計算シート!M110">
      <xdr:nvSpPr>
        <xdr:cNvPr id="182" name="テキスト ボックス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1568203" y="14488456"/>
          <a:ext cx="193388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E993A0E-29F7-4A99-86B9-BA9122B192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311</xdr:row>
      <xdr:rowOff>28537</xdr:rowOff>
    </xdr:from>
    <xdr:to>
      <xdr:col>13</xdr:col>
      <xdr:colOff>24645</xdr:colOff>
      <xdr:row>314</xdr:row>
      <xdr:rowOff>30326</xdr:rowOff>
    </xdr:to>
    <xdr:sp macro="" textlink="計算シート!N110">
      <xdr:nvSpPr>
        <xdr:cNvPr id="183" name="テキスト ボックス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2214547" y="14488456"/>
          <a:ext cx="194254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4CF00B5-34AC-4D29-9DE1-4E165CF989B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325</xdr:row>
      <xdr:rowOff>6471</xdr:rowOff>
    </xdr:from>
    <xdr:to>
      <xdr:col>6</xdr:col>
      <xdr:colOff>115178</xdr:colOff>
      <xdr:row>328</xdr:row>
      <xdr:rowOff>8260</xdr:rowOff>
    </xdr:to>
    <xdr:sp macro="" textlink="計算シート!L113">
      <xdr:nvSpPr>
        <xdr:cNvPr id="184" name="テキスト ボックス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1021303" y="15117318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56347A5-5A5A-4709-A162-97DF20A59E4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1418</xdr:colOff>
      <xdr:row>325</xdr:row>
      <xdr:rowOff>8852</xdr:rowOff>
    </xdr:from>
    <xdr:to>
      <xdr:col>11</xdr:col>
      <xdr:colOff>12275</xdr:colOff>
      <xdr:row>328</xdr:row>
      <xdr:rowOff>10641</xdr:rowOff>
    </xdr:to>
    <xdr:sp macro="" textlink="計算シート!M113">
      <xdr:nvSpPr>
        <xdr:cNvPr id="185" name="テキスト ボックス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1835384" y="15119699"/>
          <a:ext cx="194254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5C3E2D2-15F7-45D0-96CE-6786BF2B72B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89972</xdr:colOff>
      <xdr:row>325</xdr:row>
      <xdr:rowOff>11233</xdr:rowOff>
    </xdr:from>
    <xdr:to>
      <xdr:col>15</xdr:col>
      <xdr:colOff>100831</xdr:colOff>
      <xdr:row>328</xdr:row>
      <xdr:rowOff>13022</xdr:rowOff>
    </xdr:to>
    <xdr:sp macro="" textlink="計算シート!N113">
      <xdr:nvSpPr>
        <xdr:cNvPr id="186" name="テキスト ボックス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2657525" y="15122080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7B4216C-068B-4657-BC60-9CEC4634C35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31710</xdr:colOff>
      <xdr:row>338</xdr:row>
      <xdr:rowOff>22866</xdr:rowOff>
    </xdr:from>
    <xdr:to>
      <xdr:col>5</xdr:col>
      <xdr:colOff>42568</xdr:colOff>
      <xdr:row>341</xdr:row>
      <xdr:rowOff>27378</xdr:rowOff>
    </xdr:to>
    <xdr:sp macro="" textlink="計算シート!L116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765296" y="15738147"/>
          <a:ext cx="194255" cy="1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69C7073-A9CE-4C41-ABD6-111E4FFCF8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91690</xdr:colOff>
      <xdr:row>338</xdr:row>
      <xdr:rowOff>20081</xdr:rowOff>
    </xdr:from>
    <xdr:to>
      <xdr:col>8</xdr:col>
      <xdr:colOff>102548</xdr:colOff>
      <xdr:row>341</xdr:row>
      <xdr:rowOff>24593</xdr:rowOff>
    </xdr:to>
    <xdr:sp macro="" textlink="計算シート!M116">
      <xdr:nvSpPr>
        <xdr:cNvPr id="188" name="テキスト ボックス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1375466" y="15735362"/>
          <a:ext cx="194255" cy="1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33ABC60-B214-4006-AD31-AD5B7568158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179969</xdr:colOff>
      <xdr:row>338</xdr:row>
      <xdr:rowOff>22866</xdr:rowOff>
    </xdr:from>
    <xdr:to>
      <xdr:col>12</xdr:col>
      <xdr:colOff>7432</xdr:colOff>
      <xdr:row>341</xdr:row>
      <xdr:rowOff>27378</xdr:rowOff>
    </xdr:to>
    <xdr:sp macro="" textlink="計算シート!N116">
      <xdr:nvSpPr>
        <xdr:cNvPr id="189" name="テキスト ボックス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2013935" y="15738147"/>
          <a:ext cx="194256" cy="1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730C3BE-4A90-4D70-A2F5-3EFD3E81E7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123268</xdr:colOff>
      <xdr:row>338</xdr:row>
      <xdr:rowOff>25247</xdr:rowOff>
    </xdr:from>
    <xdr:to>
      <xdr:col>15</xdr:col>
      <xdr:colOff>134127</xdr:colOff>
      <xdr:row>341</xdr:row>
      <xdr:rowOff>29759</xdr:rowOff>
    </xdr:to>
    <xdr:sp macro="" textlink="計算シート!O116">
      <xdr:nvSpPr>
        <xdr:cNvPr id="190" name="テキスト ボックス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2649900" y="16969721"/>
          <a:ext cx="191332" cy="15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C208F96-6758-4DF7-84F7-D58DE51C614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342</xdr:row>
      <xdr:rowOff>25263</xdr:rowOff>
    </xdr:from>
    <xdr:to>
      <xdr:col>7</xdr:col>
      <xdr:colOff>163554</xdr:colOff>
      <xdr:row>345</xdr:row>
      <xdr:rowOff>27054</xdr:rowOff>
    </xdr:to>
    <xdr:sp macro="" textlink="計算シート!L117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1253075" y="15926524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A2F11D0-BDAB-41D7-B27E-89EEEB15F86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342</xdr:row>
      <xdr:rowOff>25263</xdr:rowOff>
    </xdr:from>
    <xdr:to>
      <xdr:col>11</xdr:col>
      <xdr:colOff>37116</xdr:colOff>
      <xdr:row>345</xdr:row>
      <xdr:rowOff>27054</xdr:rowOff>
    </xdr:to>
    <xdr:sp macro="" textlink="計算シート!M117">
      <xdr:nvSpPr>
        <xdr:cNvPr id="192" name="テキスト ボックス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1860224" y="15926524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0D07C9E-A3AE-4F18-A257-6CBD81303E2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155278</xdr:colOff>
      <xdr:row>347</xdr:row>
      <xdr:rowOff>12251</xdr:rowOff>
    </xdr:from>
    <xdr:to>
      <xdr:col>7</xdr:col>
      <xdr:colOff>166137</xdr:colOff>
      <xdr:row>350</xdr:row>
      <xdr:rowOff>14040</xdr:rowOff>
    </xdr:to>
    <xdr:sp macro="" textlink="計算シート!L118">
      <xdr:nvSpPr>
        <xdr:cNvPr id="193" name="テキスト ボックス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1255658" y="16145987"/>
          <a:ext cx="194255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5E6E605-1F38-492F-8B5E-15A7100576D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28841</xdr:colOff>
      <xdr:row>347</xdr:row>
      <xdr:rowOff>14834</xdr:rowOff>
    </xdr:from>
    <xdr:to>
      <xdr:col>11</xdr:col>
      <xdr:colOff>39699</xdr:colOff>
      <xdr:row>350</xdr:row>
      <xdr:rowOff>16623</xdr:rowOff>
    </xdr:to>
    <xdr:sp macro="" textlink="計算シート!M118">
      <xdr:nvSpPr>
        <xdr:cNvPr id="194" name="テキスト ボックス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1862807" y="16148570"/>
          <a:ext cx="194255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793B65-406D-4B81-A1A8-7D32E0A32DD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351</xdr:row>
      <xdr:rowOff>25401</xdr:rowOff>
    </xdr:from>
    <xdr:to>
      <xdr:col>7</xdr:col>
      <xdr:colOff>163554</xdr:colOff>
      <xdr:row>354</xdr:row>
      <xdr:rowOff>27192</xdr:rowOff>
    </xdr:to>
    <xdr:sp macro="" textlink="計算シート!L119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1253075" y="16345116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1C86A52-0C76-4D90-82A0-846E6F956B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351</xdr:row>
      <xdr:rowOff>27984</xdr:rowOff>
    </xdr:from>
    <xdr:to>
      <xdr:col>11</xdr:col>
      <xdr:colOff>37116</xdr:colOff>
      <xdr:row>354</xdr:row>
      <xdr:rowOff>29775</xdr:rowOff>
    </xdr:to>
    <xdr:sp macro="" textlink="計算シート!M119">
      <xdr:nvSpPr>
        <xdr:cNvPr id="196" name="テキスト ボックス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1860224" y="16347699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A5D55F2-BDEF-415F-AE51-BA310A2CEB9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356</xdr:row>
      <xdr:rowOff>7526</xdr:rowOff>
    </xdr:from>
    <xdr:to>
      <xdr:col>7</xdr:col>
      <xdr:colOff>163554</xdr:colOff>
      <xdr:row>359</xdr:row>
      <xdr:rowOff>9316</xdr:rowOff>
    </xdr:to>
    <xdr:sp macro="" textlink="計算シート!L120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1253075" y="16559716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9635DB-32ED-4A5F-9488-7E9E5AB2C56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356</xdr:row>
      <xdr:rowOff>4943</xdr:rowOff>
    </xdr:from>
    <xdr:to>
      <xdr:col>11</xdr:col>
      <xdr:colOff>37116</xdr:colOff>
      <xdr:row>359</xdr:row>
      <xdr:rowOff>6733</xdr:rowOff>
    </xdr:to>
    <xdr:sp macro="" textlink="計算シート!M120">
      <xdr:nvSpPr>
        <xdr:cNvPr id="198" name="テキスト ボックス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1860224" y="16557133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FC44475-4F77-4543-AD0B-70DB199C78D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360</xdr:row>
      <xdr:rowOff>41955</xdr:rowOff>
    </xdr:from>
    <xdr:to>
      <xdr:col>7</xdr:col>
      <xdr:colOff>163554</xdr:colOff>
      <xdr:row>363</xdr:row>
      <xdr:rowOff>43744</xdr:rowOff>
    </xdr:to>
    <xdr:sp macro="" textlink="計算シート!L121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1253075" y="16780124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EEFA3D9-475D-404E-9739-761EDD7BCFC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360</xdr:row>
      <xdr:rowOff>41955</xdr:rowOff>
    </xdr:from>
    <xdr:to>
      <xdr:col>11</xdr:col>
      <xdr:colOff>37116</xdr:colOff>
      <xdr:row>363</xdr:row>
      <xdr:rowOff>43744</xdr:rowOff>
    </xdr:to>
    <xdr:sp macro="" textlink="計算シート!M121">
      <xdr:nvSpPr>
        <xdr:cNvPr id="200" name="テキスト ボックス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1860224" y="16780124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D4A8537-E713-4E70-B9B4-F2577D7FE03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365</xdr:row>
      <xdr:rowOff>28499</xdr:rowOff>
    </xdr:from>
    <xdr:to>
      <xdr:col>7</xdr:col>
      <xdr:colOff>163554</xdr:colOff>
      <xdr:row>368</xdr:row>
      <xdr:rowOff>30291</xdr:rowOff>
    </xdr:to>
    <xdr:sp macro="" textlink="計算シート!L122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1253075" y="16999143"/>
          <a:ext cx="194255" cy="14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16677E8-1911-4DBB-AB7A-B1957075A0F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365</xdr:row>
      <xdr:rowOff>28499</xdr:rowOff>
    </xdr:from>
    <xdr:to>
      <xdr:col>11</xdr:col>
      <xdr:colOff>37116</xdr:colOff>
      <xdr:row>368</xdr:row>
      <xdr:rowOff>30291</xdr:rowOff>
    </xdr:to>
    <xdr:sp macro="" textlink="計算シート!M122">
      <xdr:nvSpPr>
        <xdr:cNvPr id="202" name="テキスト ボックス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860224" y="16999143"/>
          <a:ext cx="194255" cy="14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B78D04F-F84C-4B78-8172-5B83A5A4C3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150112</xdr:colOff>
      <xdr:row>370</xdr:row>
      <xdr:rowOff>31794</xdr:rowOff>
    </xdr:from>
    <xdr:to>
      <xdr:col>7</xdr:col>
      <xdr:colOff>160971</xdr:colOff>
      <xdr:row>373</xdr:row>
      <xdr:rowOff>33584</xdr:rowOff>
    </xdr:to>
    <xdr:sp macro="" textlink="計算シート!L123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1250492" y="17234913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88A4F31-85D0-4428-88E9-0DCB4BC2AC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23675</xdr:colOff>
      <xdr:row>370</xdr:row>
      <xdr:rowOff>34377</xdr:rowOff>
    </xdr:from>
    <xdr:to>
      <xdr:col>11</xdr:col>
      <xdr:colOff>34533</xdr:colOff>
      <xdr:row>373</xdr:row>
      <xdr:rowOff>36167</xdr:rowOff>
    </xdr:to>
    <xdr:sp macro="" textlink="計算シート!M123">
      <xdr:nvSpPr>
        <xdr:cNvPr id="204" name="テキスト ボックス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857641" y="17237496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CC2EF39-FA72-408A-871D-5D35D180A2B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150112</xdr:colOff>
      <xdr:row>375</xdr:row>
      <xdr:rowOff>36370</xdr:rowOff>
    </xdr:from>
    <xdr:to>
      <xdr:col>7</xdr:col>
      <xdr:colOff>160971</xdr:colOff>
      <xdr:row>378</xdr:row>
      <xdr:rowOff>38161</xdr:rowOff>
    </xdr:to>
    <xdr:sp macro="" textlink="計算シート!L124">
      <xdr:nvSpPr>
        <xdr:cNvPr id="205" name="テキスト ボックス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1250492" y="17471963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FCA2B9D-7334-4F29-A29D-86F073E4759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23675</xdr:colOff>
      <xdr:row>375</xdr:row>
      <xdr:rowOff>38953</xdr:rowOff>
    </xdr:from>
    <xdr:to>
      <xdr:col>11</xdr:col>
      <xdr:colOff>34533</xdr:colOff>
      <xdr:row>378</xdr:row>
      <xdr:rowOff>40744</xdr:rowOff>
    </xdr:to>
    <xdr:sp macro="" textlink="計算シート!M124">
      <xdr:nvSpPr>
        <xdr:cNvPr id="206" name="テキスト ボックス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1857641" y="17474546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C0AD439-017D-43EB-B24F-7DD0C50E5D5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100746</xdr:colOff>
      <xdr:row>370</xdr:row>
      <xdr:rowOff>36960</xdr:rowOff>
    </xdr:from>
    <xdr:to>
      <xdr:col>15</xdr:col>
      <xdr:colOff>111605</xdr:colOff>
      <xdr:row>373</xdr:row>
      <xdr:rowOff>38750</xdr:rowOff>
    </xdr:to>
    <xdr:sp macro="" textlink="計算シート!N123">
      <xdr:nvSpPr>
        <xdr:cNvPr id="207" name="テキスト ボックス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2668299" y="17240079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74CDBDF-97CE-4583-A963-430A873353F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98163</xdr:colOff>
      <xdr:row>375</xdr:row>
      <xdr:rowOff>38953</xdr:rowOff>
    </xdr:from>
    <xdr:to>
      <xdr:col>15</xdr:col>
      <xdr:colOff>109022</xdr:colOff>
      <xdr:row>378</xdr:row>
      <xdr:rowOff>40744</xdr:rowOff>
    </xdr:to>
    <xdr:sp macro="" textlink="計算シート!N124">
      <xdr:nvSpPr>
        <xdr:cNvPr id="208" name="テキスト ボックス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2665716" y="17474546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6A97B30-919C-46DB-941B-13D2C53D46E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146255</xdr:colOff>
      <xdr:row>212</xdr:row>
      <xdr:rowOff>16068</xdr:rowOff>
    </xdr:from>
    <xdr:to>
      <xdr:col>26</xdr:col>
      <xdr:colOff>155670</xdr:colOff>
      <xdr:row>215</xdr:row>
      <xdr:rowOff>17860</xdr:rowOff>
    </xdr:to>
    <xdr:sp macro="" textlink="計算シート!L127">
      <xdr:nvSpPr>
        <xdr:cNvPr id="209" name="テキスト ボックス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/>
      </xdr:nvSpPr>
      <xdr:spPr>
        <a:xfrm>
          <a:off x="4718255" y="9957237"/>
          <a:ext cx="192295" cy="142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96F5721-52DD-43BF-909D-C0031003B1F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111577</xdr:colOff>
      <xdr:row>212</xdr:row>
      <xdr:rowOff>11908</xdr:rowOff>
    </xdr:from>
    <xdr:to>
      <xdr:col>30</xdr:col>
      <xdr:colOff>122871</xdr:colOff>
      <xdr:row>215</xdr:row>
      <xdr:rowOff>13700</xdr:rowOff>
    </xdr:to>
    <xdr:sp macro="" textlink="計算シート!M127">
      <xdr:nvSpPr>
        <xdr:cNvPr id="210" name="テキスト ボックス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5430079" y="9868830"/>
          <a:ext cx="194690" cy="14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2DD9F60-7E00-4521-BA4D-A75F0E692B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164934</xdr:colOff>
      <xdr:row>212</xdr:row>
      <xdr:rowOff>14491</xdr:rowOff>
    </xdr:from>
    <xdr:to>
      <xdr:col>34</xdr:col>
      <xdr:colOff>174347</xdr:colOff>
      <xdr:row>215</xdr:row>
      <xdr:rowOff>16283</xdr:rowOff>
    </xdr:to>
    <xdr:sp macro="" textlink="計算シート!N127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6217022" y="9871413"/>
          <a:ext cx="192810" cy="14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5C86264-3EFB-4311-B2D7-E39A94F0D4C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216</xdr:row>
      <xdr:rowOff>26752</xdr:rowOff>
    </xdr:from>
    <xdr:to>
      <xdr:col>26</xdr:col>
      <xdr:colOff>151272</xdr:colOff>
      <xdr:row>219</xdr:row>
      <xdr:rowOff>28935</xdr:rowOff>
    </xdr:to>
    <xdr:sp macro="" textlink="計算シート!L128">
      <xdr:nvSpPr>
        <xdr:cNvPr id="212" name="テキスト ボックス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4726772" y="10069654"/>
          <a:ext cx="192812" cy="14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819E7F0-1850-4E34-B793-F8357EE9D6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216</xdr:row>
      <xdr:rowOff>24169</xdr:rowOff>
    </xdr:from>
    <xdr:to>
      <xdr:col>30</xdr:col>
      <xdr:colOff>120288</xdr:colOff>
      <xdr:row>219</xdr:row>
      <xdr:rowOff>28447</xdr:rowOff>
    </xdr:to>
    <xdr:sp macro="" textlink="計算シート!M128">
      <xdr:nvSpPr>
        <xdr:cNvPr id="213" name="テキスト ボックス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5427496" y="10067071"/>
          <a:ext cx="194690" cy="143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4BC1E0-5E84-4836-865E-6DC7AA02D1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164934</xdr:colOff>
      <xdr:row>216</xdr:row>
      <xdr:rowOff>24169</xdr:rowOff>
    </xdr:from>
    <xdr:to>
      <xdr:col>34</xdr:col>
      <xdr:colOff>174347</xdr:colOff>
      <xdr:row>219</xdr:row>
      <xdr:rowOff>28447</xdr:rowOff>
    </xdr:to>
    <xdr:sp macro="" textlink="計算シート!N128">
      <xdr:nvSpPr>
        <xdr:cNvPr id="214" name="テキスト ボックス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6217022" y="10067071"/>
          <a:ext cx="192810" cy="143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106758-AC30-47DB-92A9-167DB804B0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220</xdr:row>
      <xdr:rowOff>30107</xdr:rowOff>
    </xdr:from>
    <xdr:to>
      <xdr:col>26</xdr:col>
      <xdr:colOff>151272</xdr:colOff>
      <xdr:row>223</xdr:row>
      <xdr:rowOff>31899</xdr:rowOff>
    </xdr:to>
    <xdr:sp macro="" textlink="計算シート!L129">
      <xdr:nvSpPr>
        <xdr:cNvPr id="215" name="テキスト ボックス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4726772" y="10258988"/>
          <a:ext cx="192812" cy="14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303F37D-66A3-4365-9555-2A159EC3A2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107767</xdr:colOff>
      <xdr:row>220</xdr:row>
      <xdr:rowOff>24941</xdr:rowOff>
    </xdr:from>
    <xdr:to>
      <xdr:col>30</xdr:col>
      <xdr:colOff>119061</xdr:colOff>
      <xdr:row>223</xdr:row>
      <xdr:rowOff>26733</xdr:rowOff>
    </xdr:to>
    <xdr:sp macro="" textlink="計算シート!M129">
      <xdr:nvSpPr>
        <xdr:cNvPr id="216" name="テキスト ボックス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5411287" y="10083341"/>
          <a:ext cx="194174" cy="13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1B00E63-3119-45E3-8232-85F506F22E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169679</xdr:colOff>
      <xdr:row>220</xdr:row>
      <xdr:rowOff>30146</xdr:rowOff>
    </xdr:from>
    <xdr:to>
      <xdr:col>34</xdr:col>
      <xdr:colOff>179092</xdr:colOff>
      <xdr:row>223</xdr:row>
      <xdr:rowOff>31938</xdr:rowOff>
    </xdr:to>
    <xdr:sp macro="" textlink="計算シート!N129">
      <xdr:nvSpPr>
        <xdr:cNvPr id="217" name="テキスト ボックス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6204719" y="10088546"/>
          <a:ext cx="192293" cy="13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AECDD48-2117-480C-9AD4-2496A890FAD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225</xdr:row>
      <xdr:rowOff>990</xdr:rowOff>
    </xdr:from>
    <xdr:to>
      <xdr:col>26</xdr:col>
      <xdr:colOff>151272</xdr:colOff>
      <xdr:row>228</xdr:row>
      <xdr:rowOff>2779</xdr:rowOff>
    </xdr:to>
    <xdr:sp macro="" textlink="計算シート!L130">
      <xdr:nvSpPr>
        <xdr:cNvPr id="218" name="テキスト ボックス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4726772" y="10462346"/>
          <a:ext cx="192812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1D406BC-1334-4B99-B4C5-1DDE7BCFEBE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224</xdr:row>
      <xdr:rowOff>44902</xdr:rowOff>
    </xdr:from>
    <xdr:to>
      <xdr:col>30</xdr:col>
      <xdr:colOff>120288</xdr:colOff>
      <xdr:row>228</xdr:row>
      <xdr:rowOff>196</xdr:rowOff>
    </xdr:to>
    <xdr:sp macro="" textlink="計算シート!M130">
      <xdr:nvSpPr>
        <xdr:cNvPr id="219" name="テキスト ボックス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/>
      </xdr:nvSpPr>
      <xdr:spPr>
        <a:xfrm>
          <a:off x="5427496" y="10459763"/>
          <a:ext cx="194690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265419E-48C5-48F1-B188-62F9916005E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163286</xdr:colOff>
      <xdr:row>225</xdr:row>
      <xdr:rowOff>1052</xdr:rowOff>
    </xdr:from>
    <xdr:to>
      <xdr:col>34</xdr:col>
      <xdr:colOff>172699</xdr:colOff>
      <xdr:row>228</xdr:row>
      <xdr:rowOff>2354</xdr:rowOff>
    </xdr:to>
    <xdr:sp macro="" textlink="計算シート!N130">
      <xdr:nvSpPr>
        <xdr:cNvPr id="220" name="テキスト ボックス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6198326" y="10288052"/>
          <a:ext cx="192293" cy="138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BA776B7-93D9-4366-8A22-9684E7553E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229</xdr:row>
      <xdr:rowOff>1427</xdr:rowOff>
    </xdr:from>
    <xdr:to>
      <xdr:col>26</xdr:col>
      <xdr:colOff>151272</xdr:colOff>
      <xdr:row>232</xdr:row>
      <xdr:rowOff>3217</xdr:rowOff>
    </xdr:to>
    <xdr:sp macro="" textlink="計算シート!L131">
      <xdr:nvSpPr>
        <xdr:cNvPr id="221" name="テキスト ボックス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4726772" y="10648763"/>
          <a:ext cx="192812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CD974EC-82A6-4558-8B3A-5BFA97A93E7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228</xdr:row>
      <xdr:rowOff>45339</xdr:rowOff>
    </xdr:from>
    <xdr:to>
      <xdr:col>30</xdr:col>
      <xdr:colOff>120288</xdr:colOff>
      <xdr:row>232</xdr:row>
      <xdr:rowOff>634</xdr:rowOff>
    </xdr:to>
    <xdr:sp macro="" textlink="計算シート!M131">
      <xdr:nvSpPr>
        <xdr:cNvPr id="222" name="テキスト ボックス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/>
      </xdr:nvSpPr>
      <xdr:spPr>
        <a:xfrm>
          <a:off x="5427496" y="10646180"/>
          <a:ext cx="194690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8DA277-3A4D-4E75-810D-0F9A1267DE7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160446</xdr:colOff>
      <xdr:row>229</xdr:row>
      <xdr:rowOff>1489</xdr:rowOff>
    </xdr:from>
    <xdr:to>
      <xdr:col>34</xdr:col>
      <xdr:colOff>169859</xdr:colOff>
      <xdr:row>232</xdr:row>
      <xdr:rowOff>2792</xdr:rowOff>
    </xdr:to>
    <xdr:sp macro="" textlink="計算シート!N131">
      <xdr:nvSpPr>
        <xdr:cNvPr id="223" name="テキスト ボックス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6195486" y="10471369"/>
          <a:ext cx="192293" cy="1384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4C59D3-2DD6-4AFB-8619-482672F1601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233</xdr:row>
      <xdr:rowOff>21215</xdr:rowOff>
    </xdr:from>
    <xdr:to>
      <xdr:col>26</xdr:col>
      <xdr:colOff>148689</xdr:colOff>
      <xdr:row>236</xdr:row>
      <xdr:rowOff>23006</xdr:rowOff>
    </xdr:to>
    <xdr:sp macro="" textlink="計算シート!L132">
      <xdr:nvSpPr>
        <xdr:cNvPr id="224" name="テキスト ボックス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4724189" y="10854530"/>
          <a:ext cx="192812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45D95B0-7D3C-45A5-837B-A5B42EEC07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233</xdr:row>
      <xdr:rowOff>16049</xdr:rowOff>
    </xdr:from>
    <xdr:to>
      <xdr:col>30</xdr:col>
      <xdr:colOff>120288</xdr:colOff>
      <xdr:row>236</xdr:row>
      <xdr:rowOff>17840</xdr:rowOff>
    </xdr:to>
    <xdr:sp macro="" textlink="計算シート!M132">
      <xdr:nvSpPr>
        <xdr:cNvPr id="225" name="テキスト ボックス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5427496" y="10849364"/>
          <a:ext cx="19469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EE6048-0C32-48E6-82AB-6DEC9D57EBB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162351</xdr:colOff>
      <xdr:row>233</xdr:row>
      <xdr:rowOff>12882</xdr:rowOff>
    </xdr:from>
    <xdr:to>
      <xdr:col>34</xdr:col>
      <xdr:colOff>171764</xdr:colOff>
      <xdr:row>236</xdr:row>
      <xdr:rowOff>14673</xdr:rowOff>
    </xdr:to>
    <xdr:sp macro="" textlink="計算シート!N132">
      <xdr:nvSpPr>
        <xdr:cNvPr id="226" name="テキスト ボックス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6235347" y="10732640"/>
          <a:ext cx="193443" cy="139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DCAB8A9-A87A-4E51-B5EB-C2E7C715B82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237</xdr:row>
      <xdr:rowOff>21203</xdr:rowOff>
    </xdr:from>
    <xdr:to>
      <xdr:col>26</xdr:col>
      <xdr:colOff>148689</xdr:colOff>
      <xdr:row>240</xdr:row>
      <xdr:rowOff>22993</xdr:rowOff>
    </xdr:to>
    <xdr:sp macro="" textlink="計算シート!L133">
      <xdr:nvSpPr>
        <xdr:cNvPr id="227" name="テキスト ボックス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4724189" y="11040498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ABF98DA-A17C-45F8-B66E-27BA82412B0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237</xdr:row>
      <xdr:rowOff>18620</xdr:rowOff>
    </xdr:from>
    <xdr:to>
      <xdr:col>30</xdr:col>
      <xdr:colOff>117705</xdr:colOff>
      <xdr:row>240</xdr:row>
      <xdr:rowOff>20410</xdr:rowOff>
    </xdr:to>
    <xdr:sp macro="" textlink="計算シート!M133">
      <xdr:nvSpPr>
        <xdr:cNvPr id="228" name="テキスト ボックス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5424913" y="11037915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BAF47FA-89C1-4FBD-8755-C6CE1F0E6ED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167388</xdr:colOff>
      <xdr:row>237</xdr:row>
      <xdr:rowOff>19555</xdr:rowOff>
    </xdr:from>
    <xdr:to>
      <xdr:col>34</xdr:col>
      <xdr:colOff>176801</xdr:colOff>
      <xdr:row>240</xdr:row>
      <xdr:rowOff>21345</xdr:rowOff>
    </xdr:to>
    <xdr:sp macro="" textlink="計算シート!N133">
      <xdr:nvSpPr>
        <xdr:cNvPr id="229" name="テキスト ボックス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6202428" y="10855195"/>
          <a:ext cx="192293" cy="13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AF64D00-864A-4D26-B42B-4E535CDF1BE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241</xdr:row>
      <xdr:rowOff>17865</xdr:rowOff>
    </xdr:from>
    <xdr:to>
      <xdr:col>26</xdr:col>
      <xdr:colOff>148689</xdr:colOff>
      <xdr:row>244</xdr:row>
      <xdr:rowOff>19655</xdr:rowOff>
    </xdr:to>
    <xdr:sp macro="" textlink="計算シート!L134">
      <xdr:nvSpPr>
        <xdr:cNvPr id="230" name="テキスト ボックス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4724189" y="11223140"/>
          <a:ext cx="192812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BEB7390-F721-4224-A916-E9FFB534952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241</xdr:row>
      <xdr:rowOff>17865</xdr:rowOff>
    </xdr:from>
    <xdr:to>
      <xdr:col>30</xdr:col>
      <xdr:colOff>120288</xdr:colOff>
      <xdr:row>244</xdr:row>
      <xdr:rowOff>19655</xdr:rowOff>
    </xdr:to>
    <xdr:sp macro="" textlink="計算シート!M134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5427496" y="11223140"/>
          <a:ext cx="194690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2E9AA87-1353-4F29-B7F7-4D9938550D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167388</xdr:colOff>
      <xdr:row>241</xdr:row>
      <xdr:rowOff>23580</xdr:rowOff>
    </xdr:from>
    <xdr:to>
      <xdr:col>34</xdr:col>
      <xdr:colOff>176801</xdr:colOff>
      <xdr:row>244</xdr:row>
      <xdr:rowOff>25370</xdr:rowOff>
    </xdr:to>
    <xdr:sp macro="" textlink="計算シート!N134">
      <xdr:nvSpPr>
        <xdr:cNvPr id="232" name="テキスト ボックス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6202428" y="11042100"/>
          <a:ext cx="192293" cy="13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4002ABD-D662-4B99-AFFB-14E19D6A576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245</xdr:row>
      <xdr:rowOff>38846</xdr:rowOff>
    </xdr:from>
    <xdr:to>
      <xdr:col>26</xdr:col>
      <xdr:colOff>146106</xdr:colOff>
      <xdr:row>248</xdr:row>
      <xdr:rowOff>40636</xdr:rowOff>
    </xdr:to>
    <xdr:sp macro="" textlink="計算シート!L135">
      <xdr:nvSpPr>
        <xdr:cNvPr id="233" name="テキスト ボックス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 txBox="1"/>
      </xdr:nvSpPr>
      <xdr:spPr>
        <a:xfrm>
          <a:off x="4721606" y="11430100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86333D-CCE9-403A-B46F-807BAEA0B87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245</xdr:row>
      <xdr:rowOff>38846</xdr:rowOff>
    </xdr:from>
    <xdr:to>
      <xdr:col>30</xdr:col>
      <xdr:colOff>117705</xdr:colOff>
      <xdr:row>248</xdr:row>
      <xdr:rowOff>40636</xdr:rowOff>
    </xdr:to>
    <xdr:sp macro="" textlink="計算シート!M135">
      <xdr:nvSpPr>
        <xdr:cNvPr id="234" name="テキスト ボックス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5424913" y="11430100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65B7AA2-C757-4E01-A133-860A44F592A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159768</xdr:colOff>
      <xdr:row>245</xdr:row>
      <xdr:rowOff>36263</xdr:rowOff>
    </xdr:from>
    <xdr:to>
      <xdr:col>34</xdr:col>
      <xdr:colOff>169181</xdr:colOff>
      <xdr:row>248</xdr:row>
      <xdr:rowOff>38053</xdr:rowOff>
    </xdr:to>
    <xdr:sp macro="" textlink="計算シート!N135">
      <xdr:nvSpPr>
        <xdr:cNvPr id="235" name="テキスト ボックス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6211856" y="11427517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95AC1C-987D-4852-8926-606B5C8B367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250</xdr:row>
      <xdr:rowOff>8533</xdr:rowOff>
    </xdr:from>
    <xdr:to>
      <xdr:col>26</xdr:col>
      <xdr:colOff>148689</xdr:colOff>
      <xdr:row>253</xdr:row>
      <xdr:rowOff>10324</xdr:rowOff>
    </xdr:to>
    <xdr:sp macro="" textlink="計算シート!L136">
      <xdr:nvSpPr>
        <xdr:cNvPr id="236" name="テキスト ボックス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4724189" y="11632262"/>
          <a:ext cx="192812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8AEAC7F-E04B-4119-816E-A811B4AD534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250</xdr:row>
      <xdr:rowOff>8533</xdr:rowOff>
    </xdr:from>
    <xdr:to>
      <xdr:col>30</xdr:col>
      <xdr:colOff>117705</xdr:colOff>
      <xdr:row>253</xdr:row>
      <xdr:rowOff>10324</xdr:rowOff>
    </xdr:to>
    <xdr:sp macro="" textlink="計算シート!M136">
      <xdr:nvSpPr>
        <xdr:cNvPr id="237" name="テキスト ボックス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 txBox="1"/>
      </xdr:nvSpPr>
      <xdr:spPr>
        <a:xfrm>
          <a:off x="5424913" y="11632262"/>
          <a:ext cx="19469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461FF10-87C5-46BB-8453-B94274A1136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157185</xdr:colOff>
      <xdr:row>250</xdr:row>
      <xdr:rowOff>8533</xdr:rowOff>
    </xdr:from>
    <xdr:to>
      <xdr:col>34</xdr:col>
      <xdr:colOff>166598</xdr:colOff>
      <xdr:row>253</xdr:row>
      <xdr:rowOff>10324</xdr:rowOff>
    </xdr:to>
    <xdr:sp macro="" textlink="計算シート!N136">
      <xdr:nvSpPr>
        <xdr:cNvPr id="238" name="テキスト ボックス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 txBox="1"/>
      </xdr:nvSpPr>
      <xdr:spPr>
        <a:xfrm>
          <a:off x="6209273" y="11632262"/>
          <a:ext cx="19281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98621CD-F840-45E1-9900-2B1075DBC6B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254</xdr:row>
      <xdr:rowOff>10718</xdr:rowOff>
    </xdr:from>
    <xdr:to>
      <xdr:col>26</xdr:col>
      <xdr:colOff>146106</xdr:colOff>
      <xdr:row>257</xdr:row>
      <xdr:rowOff>12508</xdr:rowOff>
    </xdr:to>
    <xdr:sp macro="" textlink="計算シート!L137">
      <xdr:nvSpPr>
        <xdr:cNvPr id="239" name="テキスト ボックス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 txBox="1"/>
      </xdr:nvSpPr>
      <xdr:spPr>
        <a:xfrm>
          <a:off x="4721606" y="11820426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C7D6CD3-ECC0-4B3C-8666-83A93D932AB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254</xdr:row>
      <xdr:rowOff>10718</xdr:rowOff>
    </xdr:from>
    <xdr:to>
      <xdr:col>30</xdr:col>
      <xdr:colOff>115122</xdr:colOff>
      <xdr:row>257</xdr:row>
      <xdr:rowOff>12508</xdr:rowOff>
    </xdr:to>
    <xdr:sp macro="" textlink="計算シート!M137">
      <xdr:nvSpPr>
        <xdr:cNvPr id="240" name="テキスト ボックス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 txBox="1"/>
      </xdr:nvSpPr>
      <xdr:spPr>
        <a:xfrm>
          <a:off x="5422330" y="11820426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4D6A697-B0D3-4A13-A431-D3912B3383F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163870</xdr:colOff>
      <xdr:row>254</xdr:row>
      <xdr:rowOff>15463</xdr:rowOff>
    </xdr:from>
    <xdr:to>
      <xdr:col>34</xdr:col>
      <xdr:colOff>173283</xdr:colOff>
      <xdr:row>257</xdr:row>
      <xdr:rowOff>17253</xdr:rowOff>
    </xdr:to>
    <xdr:sp macro="" textlink="計算シート!N137">
      <xdr:nvSpPr>
        <xdr:cNvPr id="241" name="テキスト ボックス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 txBox="1"/>
      </xdr:nvSpPr>
      <xdr:spPr>
        <a:xfrm>
          <a:off x="6198910" y="11628343"/>
          <a:ext cx="192293" cy="13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2E879D7-15CF-44AD-84B9-E440F1A9195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258</xdr:row>
      <xdr:rowOff>27826</xdr:rowOff>
    </xdr:from>
    <xdr:to>
      <xdr:col>26</xdr:col>
      <xdr:colOff>146106</xdr:colOff>
      <xdr:row>261</xdr:row>
      <xdr:rowOff>29616</xdr:rowOff>
    </xdr:to>
    <xdr:sp macro="" textlink="計算シート!L138">
      <xdr:nvSpPr>
        <xdr:cNvPr id="242" name="テキスト ボックス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4721606" y="12023514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4A233B0-7563-44EE-A117-F0ACF4DAAA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258</xdr:row>
      <xdr:rowOff>27826</xdr:rowOff>
    </xdr:from>
    <xdr:to>
      <xdr:col>30</xdr:col>
      <xdr:colOff>115122</xdr:colOff>
      <xdr:row>261</xdr:row>
      <xdr:rowOff>29616</xdr:rowOff>
    </xdr:to>
    <xdr:sp macro="" textlink="計算シート!M138">
      <xdr:nvSpPr>
        <xdr:cNvPr id="243" name="テキスト ボックス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 txBox="1"/>
      </xdr:nvSpPr>
      <xdr:spPr>
        <a:xfrm>
          <a:off x="5422330" y="12023514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AB8405-B149-48A4-AB7E-CBC7C054C02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258</xdr:row>
      <xdr:rowOff>27826</xdr:rowOff>
    </xdr:from>
    <xdr:to>
      <xdr:col>34</xdr:col>
      <xdr:colOff>164015</xdr:colOff>
      <xdr:row>261</xdr:row>
      <xdr:rowOff>29616</xdr:rowOff>
    </xdr:to>
    <xdr:sp macro="" textlink="計算シート!N138">
      <xdr:nvSpPr>
        <xdr:cNvPr id="244" name="テキスト ボックス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 txBox="1"/>
      </xdr:nvSpPr>
      <xdr:spPr>
        <a:xfrm>
          <a:off x="6206690" y="12023514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9455A7-E392-4E09-9240-14E3BC45A1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262</xdr:row>
      <xdr:rowOff>41182</xdr:rowOff>
    </xdr:from>
    <xdr:to>
      <xdr:col>26</xdr:col>
      <xdr:colOff>146106</xdr:colOff>
      <xdr:row>265</xdr:row>
      <xdr:rowOff>42972</xdr:rowOff>
    </xdr:to>
    <xdr:sp macro="" textlink="計算シート!L139">
      <xdr:nvSpPr>
        <xdr:cNvPr id="245" name="テキスト ボックス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4721606" y="12222850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CBCFA73-4F0F-4789-82C0-38FE05771B2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262</xdr:row>
      <xdr:rowOff>38599</xdr:rowOff>
    </xdr:from>
    <xdr:to>
      <xdr:col>30</xdr:col>
      <xdr:colOff>115122</xdr:colOff>
      <xdr:row>265</xdr:row>
      <xdr:rowOff>40389</xdr:rowOff>
    </xdr:to>
    <xdr:sp macro="" textlink="計算シート!M139">
      <xdr:nvSpPr>
        <xdr:cNvPr id="246" name="テキスト ボックス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5422330" y="12220267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9477BA-BBB4-421B-B972-A5432D8E437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157185</xdr:colOff>
      <xdr:row>262</xdr:row>
      <xdr:rowOff>36016</xdr:rowOff>
    </xdr:from>
    <xdr:to>
      <xdr:col>34</xdr:col>
      <xdr:colOff>166598</xdr:colOff>
      <xdr:row>265</xdr:row>
      <xdr:rowOff>37806</xdr:rowOff>
    </xdr:to>
    <xdr:sp macro="" textlink="計算シート!N139">
      <xdr:nvSpPr>
        <xdr:cNvPr id="247" name="テキスト ボックス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6209273" y="12217684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DFC181A-DF65-49E1-9B22-0B668AA699A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134108</xdr:colOff>
      <xdr:row>267</xdr:row>
      <xdr:rowOff>3848</xdr:rowOff>
    </xdr:from>
    <xdr:to>
      <xdr:col>26</xdr:col>
      <xdr:colOff>143523</xdr:colOff>
      <xdr:row>270</xdr:row>
      <xdr:rowOff>5638</xdr:rowOff>
    </xdr:to>
    <xdr:sp macro="" textlink="計算シート!L140">
      <xdr:nvSpPr>
        <xdr:cNvPr id="248" name="テキスト ボックス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4719023" y="12417990"/>
          <a:ext cx="192812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F9C9964-4774-4816-B744-6857EA4BF58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101245</xdr:colOff>
      <xdr:row>267</xdr:row>
      <xdr:rowOff>1265</xdr:rowOff>
    </xdr:from>
    <xdr:to>
      <xdr:col>30</xdr:col>
      <xdr:colOff>112539</xdr:colOff>
      <xdr:row>270</xdr:row>
      <xdr:rowOff>3055</xdr:rowOff>
    </xdr:to>
    <xdr:sp macro="" textlink="計算シート!M140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5419747" y="12415407"/>
          <a:ext cx="19469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73769B1-BA45-45D4-8E0F-08F3A22D3C4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267</xdr:row>
      <xdr:rowOff>1265</xdr:rowOff>
    </xdr:from>
    <xdr:to>
      <xdr:col>34</xdr:col>
      <xdr:colOff>164015</xdr:colOff>
      <xdr:row>270</xdr:row>
      <xdr:rowOff>3055</xdr:rowOff>
    </xdr:to>
    <xdr:sp macro="" textlink="計算シート!N140">
      <xdr:nvSpPr>
        <xdr:cNvPr id="250" name="テキスト ボックス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6206690" y="12415407"/>
          <a:ext cx="192810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FB452B-355C-4EDE-8D3A-4C1BCB6CB95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131525</xdr:colOff>
      <xdr:row>271</xdr:row>
      <xdr:rowOff>5304</xdr:rowOff>
    </xdr:from>
    <xdr:to>
      <xdr:col>26</xdr:col>
      <xdr:colOff>140940</xdr:colOff>
      <xdr:row>274</xdr:row>
      <xdr:rowOff>7095</xdr:rowOff>
    </xdr:to>
    <xdr:sp macro="" textlink="計算シート!L141">
      <xdr:nvSpPr>
        <xdr:cNvPr id="251" name="テキスト ボックス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4716440" y="12605426"/>
          <a:ext cx="192812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72CD824-98B5-4861-BDAA-4AEFCF042EF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101245</xdr:colOff>
      <xdr:row>271</xdr:row>
      <xdr:rowOff>138</xdr:rowOff>
    </xdr:from>
    <xdr:to>
      <xdr:col>30</xdr:col>
      <xdr:colOff>112539</xdr:colOff>
      <xdr:row>274</xdr:row>
      <xdr:rowOff>1929</xdr:rowOff>
    </xdr:to>
    <xdr:sp macro="" textlink="計算シート!M141">
      <xdr:nvSpPr>
        <xdr:cNvPr id="252" name="テキスト ボックス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5419747" y="12600260"/>
          <a:ext cx="19469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FCF9C41-3335-4549-9DAD-E09B65E3C2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271</xdr:row>
      <xdr:rowOff>2721</xdr:rowOff>
    </xdr:from>
    <xdr:to>
      <xdr:col>34</xdr:col>
      <xdr:colOff>164015</xdr:colOff>
      <xdr:row>274</xdr:row>
      <xdr:rowOff>4512</xdr:rowOff>
    </xdr:to>
    <xdr:sp macro="" textlink="計算シート!N141">
      <xdr:nvSpPr>
        <xdr:cNvPr id="253" name="テキスト ボックス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/>
      </xdr:nvSpPr>
      <xdr:spPr>
        <a:xfrm>
          <a:off x="6206690" y="12602843"/>
          <a:ext cx="192810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3CD7B9-CFE3-45BB-9314-D5C408DDF6B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128422</xdr:colOff>
      <xdr:row>287</xdr:row>
      <xdr:rowOff>12272</xdr:rowOff>
    </xdr:from>
    <xdr:to>
      <xdr:col>24</xdr:col>
      <xdr:colOff>139280</xdr:colOff>
      <xdr:row>290</xdr:row>
      <xdr:rowOff>14063</xdr:rowOff>
    </xdr:to>
    <xdr:sp macro="" textlink="計算シート!L146">
      <xdr:nvSpPr>
        <xdr:cNvPr id="254" name="テキスト ボックス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 txBox="1"/>
      </xdr:nvSpPr>
      <xdr:spPr>
        <a:xfrm>
          <a:off x="4346544" y="13356313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76BA11A-2B31-446D-9AE5-48B2AC912DC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71789</xdr:colOff>
      <xdr:row>287</xdr:row>
      <xdr:rowOff>9487</xdr:rowOff>
    </xdr:from>
    <xdr:to>
      <xdr:col>28</xdr:col>
      <xdr:colOff>82648</xdr:colOff>
      <xdr:row>290</xdr:row>
      <xdr:rowOff>11278</xdr:rowOff>
    </xdr:to>
    <xdr:sp macro="" textlink="計算シート!M146">
      <xdr:nvSpPr>
        <xdr:cNvPr id="255" name="テキスト ボックス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 txBox="1"/>
      </xdr:nvSpPr>
      <xdr:spPr>
        <a:xfrm>
          <a:off x="5023497" y="13353528"/>
          <a:ext cx="194256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C173109-F7AA-467B-A43E-EDEE6ECCC0D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7575</xdr:colOff>
      <xdr:row>287</xdr:row>
      <xdr:rowOff>14343</xdr:rowOff>
    </xdr:from>
    <xdr:to>
      <xdr:col>33</xdr:col>
      <xdr:colOff>17915</xdr:colOff>
      <xdr:row>290</xdr:row>
      <xdr:rowOff>16134</xdr:rowOff>
    </xdr:to>
    <xdr:sp macro="" textlink="計算シート!N146">
      <xdr:nvSpPr>
        <xdr:cNvPr id="256" name="テキスト ボックス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 txBox="1"/>
      </xdr:nvSpPr>
      <xdr:spPr>
        <a:xfrm>
          <a:off x="5859735" y="13135983"/>
          <a:ext cx="193220" cy="138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0C09422-241C-41FE-9C4A-80EAF4699BC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126271</xdr:colOff>
      <xdr:row>292</xdr:row>
      <xdr:rowOff>2864</xdr:rowOff>
    </xdr:from>
    <xdr:to>
      <xdr:col>24</xdr:col>
      <xdr:colOff>137129</xdr:colOff>
      <xdr:row>295</xdr:row>
      <xdr:rowOff>3525</xdr:rowOff>
    </xdr:to>
    <xdr:sp macro="" textlink="計算シート!L147">
      <xdr:nvSpPr>
        <xdr:cNvPr id="257" name="テキスト ボックス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 txBox="1"/>
      </xdr:nvSpPr>
      <xdr:spPr>
        <a:xfrm>
          <a:off x="4344393" y="13579379"/>
          <a:ext cx="194255" cy="14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810609A-91DC-49C3-B95D-CE91061CBA0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69840</xdr:colOff>
      <xdr:row>291</xdr:row>
      <xdr:rowOff>44798</xdr:rowOff>
    </xdr:from>
    <xdr:to>
      <xdr:col>28</xdr:col>
      <xdr:colOff>80699</xdr:colOff>
      <xdr:row>295</xdr:row>
      <xdr:rowOff>94</xdr:rowOff>
    </xdr:to>
    <xdr:sp macro="" textlink="計算シート!M147">
      <xdr:nvSpPr>
        <xdr:cNvPr id="258" name="テキスト ボックス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 txBox="1"/>
      </xdr:nvSpPr>
      <xdr:spPr>
        <a:xfrm>
          <a:off x="5021548" y="13574818"/>
          <a:ext cx="19425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BCCE2BA-5231-407D-A55B-832CCC132DD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181565</xdr:colOff>
      <xdr:row>292</xdr:row>
      <xdr:rowOff>483</xdr:rowOff>
    </xdr:from>
    <xdr:to>
      <xdr:col>33</xdr:col>
      <xdr:colOff>9025</xdr:colOff>
      <xdr:row>295</xdr:row>
      <xdr:rowOff>2274</xdr:rowOff>
    </xdr:to>
    <xdr:sp macro="" textlink="計算シート!N147">
      <xdr:nvSpPr>
        <xdr:cNvPr id="259" name="テキスト ボックス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 txBox="1"/>
      </xdr:nvSpPr>
      <xdr:spPr>
        <a:xfrm>
          <a:off x="5866860" y="13576998"/>
          <a:ext cx="194253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3DD76BA-1675-4CA6-AECB-B6FD8A568B3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44082</xdr:colOff>
      <xdr:row>297</xdr:row>
      <xdr:rowOff>18469</xdr:rowOff>
    </xdr:from>
    <xdr:to>
      <xdr:col>24</xdr:col>
      <xdr:colOff>54942</xdr:colOff>
      <xdr:row>300</xdr:row>
      <xdr:rowOff>20259</xdr:rowOff>
    </xdr:to>
    <xdr:sp macro="" textlink="計算シート!L148">
      <xdr:nvSpPr>
        <xdr:cNvPr id="260" name="テキスト ボックス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 txBox="1"/>
      </xdr:nvSpPr>
      <xdr:spPr>
        <a:xfrm>
          <a:off x="4262204" y="13827459"/>
          <a:ext cx="194257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5CD3E10-DD93-47D1-B6A2-103B0A1669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7817</xdr:colOff>
      <xdr:row>297</xdr:row>
      <xdr:rowOff>21052</xdr:rowOff>
    </xdr:from>
    <xdr:to>
      <xdr:col>27</xdr:col>
      <xdr:colOff>14594</xdr:colOff>
      <xdr:row>300</xdr:row>
      <xdr:rowOff>22842</xdr:rowOff>
    </xdr:to>
    <xdr:sp macro="" textlink="計算シート!M148">
      <xdr:nvSpPr>
        <xdr:cNvPr id="261" name="テキスト ボックス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 txBox="1"/>
      </xdr:nvSpPr>
      <xdr:spPr>
        <a:xfrm>
          <a:off x="4776129" y="13830042"/>
          <a:ext cx="190173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16A9A9C-0A97-4F96-9753-421333A8D6D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102016</xdr:colOff>
      <xdr:row>297</xdr:row>
      <xdr:rowOff>18671</xdr:rowOff>
    </xdr:from>
    <xdr:to>
      <xdr:col>30</xdr:col>
      <xdr:colOff>114754</xdr:colOff>
      <xdr:row>300</xdr:row>
      <xdr:rowOff>20461</xdr:rowOff>
    </xdr:to>
    <xdr:sp macro="" textlink="計算シート!N148">
      <xdr:nvSpPr>
        <xdr:cNvPr id="262" name="テキスト ボックス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5420518" y="13827661"/>
          <a:ext cx="19613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734B24A-C345-4F73-9C86-1E87B4CC89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19126</xdr:colOff>
      <xdr:row>297</xdr:row>
      <xdr:rowOff>21254</xdr:rowOff>
    </xdr:from>
    <xdr:to>
      <xdr:col>34</xdr:col>
      <xdr:colOff>28825</xdr:colOff>
      <xdr:row>300</xdr:row>
      <xdr:rowOff>23044</xdr:rowOff>
    </xdr:to>
    <xdr:sp macro="" textlink="計算シート!O148">
      <xdr:nvSpPr>
        <xdr:cNvPr id="263" name="テキスト ボックス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6071214" y="13830244"/>
          <a:ext cx="193096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0A17EAB-A777-431B-A423-3E888FF530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138794</xdr:colOff>
      <xdr:row>302</xdr:row>
      <xdr:rowOff>17195</xdr:rowOff>
    </xdr:from>
    <xdr:to>
      <xdr:col>26</xdr:col>
      <xdr:colOff>149652</xdr:colOff>
      <xdr:row>305</xdr:row>
      <xdr:rowOff>18985</xdr:rowOff>
    </xdr:to>
    <xdr:sp macro="" textlink="計算シート!L149">
      <xdr:nvSpPr>
        <xdr:cNvPr id="264" name="テキスト ボックス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 txBox="1"/>
      </xdr:nvSpPr>
      <xdr:spPr>
        <a:xfrm>
          <a:off x="4723709" y="14058659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A25F511-D1FB-41BD-8037-8869C017A7D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95456</xdr:colOff>
      <xdr:row>302</xdr:row>
      <xdr:rowOff>11826</xdr:rowOff>
    </xdr:from>
    <xdr:to>
      <xdr:col>30</xdr:col>
      <xdr:colOff>108194</xdr:colOff>
      <xdr:row>305</xdr:row>
      <xdr:rowOff>13616</xdr:rowOff>
    </xdr:to>
    <xdr:sp macro="" textlink="計算シート!M149">
      <xdr:nvSpPr>
        <xdr:cNvPr id="265" name="テキスト ボックス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 txBox="1"/>
      </xdr:nvSpPr>
      <xdr:spPr>
        <a:xfrm>
          <a:off x="5413958" y="14053290"/>
          <a:ext cx="196134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4A8BF53-D9C0-419C-9D39-4677D67BA7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152244</xdr:colOff>
      <xdr:row>302</xdr:row>
      <xdr:rowOff>14410</xdr:rowOff>
    </xdr:from>
    <xdr:to>
      <xdr:col>34</xdr:col>
      <xdr:colOff>163102</xdr:colOff>
      <xdr:row>305</xdr:row>
      <xdr:rowOff>16200</xdr:rowOff>
    </xdr:to>
    <xdr:sp macro="" textlink="計算シート!N149">
      <xdr:nvSpPr>
        <xdr:cNvPr id="266" name="テキスト ボックス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6204332" y="14055874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07F907A-6EC6-4FBF-8E90-9F5BB31A4B6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58734</xdr:colOff>
      <xdr:row>307</xdr:row>
      <xdr:rowOff>2349</xdr:rowOff>
    </xdr:from>
    <xdr:to>
      <xdr:col>24</xdr:col>
      <xdr:colOff>69594</xdr:colOff>
      <xdr:row>310</xdr:row>
      <xdr:rowOff>3010</xdr:rowOff>
    </xdr:to>
    <xdr:sp macro="" textlink="計算シート!L150">
      <xdr:nvSpPr>
        <xdr:cNvPr id="267" name="テキスト ボックス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4276856" y="14276288"/>
          <a:ext cx="194257" cy="14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7065988-AF29-442A-8C54-B9F0708F2D4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50137</xdr:colOff>
      <xdr:row>307</xdr:row>
      <xdr:rowOff>1018</xdr:rowOff>
    </xdr:from>
    <xdr:to>
      <xdr:col>27</xdr:col>
      <xdr:colOff>60996</xdr:colOff>
      <xdr:row>310</xdr:row>
      <xdr:rowOff>2809</xdr:rowOff>
    </xdr:to>
    <xdr:sp macro="" textlink="計算シート!M150">
      <xdr:nvSpPr>
        <xdr:cNvPr id="268" name="テキスト ボックス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4818449" y="14274957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DC9C29-0FBA-489A-AD92-5C8710F6314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149045</xdr:colOff>
      <xdr:row>306</xdr:row>
      <xdr:rowOff>46262</xdr:rowOff>
    </xdr:from>
    <xdr:to>
      <xdr:col>30</xdr:col>
      <xdr:colOff>159903</xdr:colOff>
      <xdr:row>310</xdr:row>
      <xdr:rowOff>428</xdr:rowOff>
    </xdr:to>
    <xdr:sp macro="" textlink="計算シート!N150">
      <xdr:nvSpPr>
        <xdr:cNvPr id="269" name="テキスト ボックス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5467547" y="14273706"/>
          <a:ext cx="194254" cy="14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BC9486D-B70D-45D2-816B-4B66F9E929E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15941</xdr:colOff>
      <xdr:row>306</xdr:row>
      <xdr:rowOff>46261</xdr:rowOff>
    </xdr:from>
    <xdr:to>
      <xdr:col>34</xdr:col>
      <xdr:colOff>22718</xdr:colOff>
      <xdr:row>310</xdr:row>
      <xdr:rowOff>427</xdr:rowOff>
    </xdr:to>
    <xdr:sp macro="" textlink="計算シート!O150">
      <xdr:nvSpPr>
        <xdr:cNvPr id="270" name="テキスト ボックス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6068029" y="14273705"/>
          <a:ext cx="190174" cy="14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194ECF3-F972-40F6-92C2-1E1F3B9075D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56987</xdr:colOff>
      <xdr:row>311</xdr:row>
      <xdr:rowOff>29925</xdr:rowOff>
    </xdr:from>
    <xdr:to>
      <xdr:col>24</xdr:col>
      <xdr:colOff>67847</xdr:colOff>
      <xdr:row>314</xdr:row>
      <xdr:rowOff>31714</xdr:rowOff>
    </xdr:to>
    <xdr:sp macro="" textlink="計算シート!L151">
      <xdr:nvSpPr>
        <xdr:cNvPr id="271" name="テキスト ボックス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4275109" y="14489844"/>
          <a:ext cx="194257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6C32006-1B35-479F-92E3-84B4D7A9091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46472</xdr:colOff>
      <xdr:row>311</xdr:row>
      <xdr:rowOff>27544</xdr:rowOff>
    </xdr:from>
    <xdr:to>
      <xdr:col>27</xdr:col>
      <xdr:colOff>56465</xdr:colOff>
      <xdr:row>314</xdr:row>
      <xdr:rowOff>29333</xdr:rowOff>
    </xdr:to>
    <xdr:sp macro="" textlink="計算シート!M151">
      <xdr:nvSpPr>
        <xdr:cNvPr id="272" name="テキスト ボックス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4814784" y="14487463"/>
          <a:ext cx="193389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6C4812B-C482-420B-B349-97DA70F6B4B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146693</xdr:colOff>
      <xdr:row>311</xdr:row>
      <xdr:rowOff>22781</xdr:rowOff>
    </xdr:from>
    <xdr:to>
      <xdr:col>30</xdr:col>
      <xdr:colOff>157551</xdr:colOff>
      <xdr:row>314</xdr:row>
      <xdr:rowOff>24570</xdr:rowOff>
    </xdr:to>
    <xdr:sp macro="" textlink="計算シート!N151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5465195" y="14482700"/>
          <a:ext cx="194254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87AF74A-B097-438B-AA07-3181A026FA1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16374</xdr:colOff>
      <xdr:row>311</xdr:row>
      <xdr:rowOff>24961</xdr:rowOff>
    </xdr:from>
    <xdr:to>
      <xdr:col>34</xdr:col>
      <xdr:colOff>23151</xdr:colOff>
      <xdr:row>314</xdr:row>
      <xdr:rowOff>26750</xdr:rowOff>
    </xdr:to>
    <xdr:sp macro="" textlink="計算シート!O151">
      <xdr:nvSpPr>
        <xdr:cNvPr id="274" name="テキスト ボックス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 txBox="1"/>
      </xdr:nvSpPr>
      <xdr:spPr>
        <a:xfrm>
          <a:off x="6068462" y="14484880"/>
          <a:ext cx="190174" cy="14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B647724-E5A9-448A-A0DB-FA03EDC2257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326</xdr:row>
      <xdr:rowOff>20643</xdr:rowOff>
    </xdr:from>
    <xdr:to>
      <xdr:col>24</xdr:col>
      <xdr:colOff>161444</xdr:colOff>
      <xdr:row>329</xdr:row>
      <xdr:rowOff>22432</xdr:rowOff>
    </xdr:to>
    <xdr:sp macro="" textlink="計算シート!M156">
      <xdr:nvSpPr>
        <xdr:cNvPr id="275" name="テキスト ボックス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 txBox="1"/>
      </xdr:nvSpPr>
      <xdr:spPr>
        <a:xfrm>
          <a:off x="4368708" y="15177985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D1E29F9-A3D1-4C54-BF96-9719BAF4F2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326</xdr:row>
      <xdr:rowOff>20441</xdr:rowOff>
    </xdr:from>
    <xdr:to>
      <xdr:col>27</xdr:col>
      <xdr:colOff>123393</xdr:colOff>
      <xdr:row>329</xdr:row>
      <xdr:rowOff>22230</xdr:rowOff>
    </xdr:to>
    <xdr:sp macro="" textlink="計算シート!M157">
      <xdr:nvSpPr>
        <xdr:cNvPr id="276" name="テキスト ボックス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 txBox="1"/>
      </xdr:nvSpPr>
      <xdr:spPr>
        <a:xfrm>
          <a:off x="4880846" y="15177783"/>
          <a:ext cx="194255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9B3A83-11C4-4E51-9A1B-1F60A3EB100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114048</xdr:colOff>
      <xdr:row>326</xdr:row>
      <xdr:rowOff>20440</xdr:rowOff>
    </xdr:from>
    <xdr:to>
      <xdr:col>30</xdr:col>
      <xdr:colOff>124906</xdr:colOff>
      <xdr:row>329</xdr:row>
      <xdr:rowOff>22229</xdr:rowOff>
    </xdr:to>
    <xdr:sp macro="" textlink="計算シート!M158">
      <xdr:nvSpPr>
        <xdr:cNvPr id="277" name="テキスト ボックス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 txBox="1"/>
      </xdr:nvSpPr>
      <xdr:spPr>
        <a:xfrm>
          <a:off x="5432550" y="15177782"/>
          <a:ext cx="194254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9F2F3D-3A6A-487F-9331-6BAF70E54A2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77967</xdr:colOff>
      <xdr:row>326</xdr:row>
      <xdr:rowOff>20009</xdr:rowOff>
    </xdr:from>
    <xdr:to>
      <xdr:col>33</xdr:col>
      <xdr:colOff>87959</xdr:colOff>
      <xdr:row>329</xdr:row>
      <xdr:rowOff>21798</xdr:rowOff>
    </xdr:to>
    <xdr:sp macro="" textlink="計算シート!M159">
      <xdr:nvSpPr>
        <xdr:cNvPr id="278" name="テキスト ボックス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 txBox="1"/>
      </xdr:nvSpPr>
      <xdr:spPr>
        <a:xfrm>
          <a:off x="5946659" y="15177351"/>
          <a:ext cx="193388" cy="14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F3D9475-9103-49A0-86A5-11B1B331B75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331</xdr:row>
      <xdr:rowOff>44461</xdr:rowOff>
    </xdr:from>
    <xdr:to>
      <xdr:col>24</xdr:col>
      <xdr:colOff>161444</xdr:colOff>
      <xdr:row>334</xdr:row>
      <xdr:rowOff>46252</xdr:rowOff>
    </xdr:to>
    <xdr:sp macro="" textlink="計算シート!M160">
      <xdr:nvSpPr>
        <xdr:cNvPr id="279" name="テキスト ボックス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 txBox="1"/>
      </xdr:nvSpPr>
      <xdr:spPr>
        <a:xfrm>
          <a:off x="4368708" y="15434278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914E328-F09D-40B7-BB02-AC8D0EE8378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145420</xdr:colOff>
      <xdr:row>337</xdr:row>
      <xdr:rowOff>550</xdr:rowOff>
    </xdr:from>
    <xdr:to>
      <xdr:col>24</xdr:col>
      <xdr:colOff>156278</xdr:colOff>
      <xdr:row>340</xdr:row>
      <xdr:rowOff>2340</xdr:rowOff>
    </xdr:to>
    <xdr:sp macro="" textlink="計算シート!M163">
      <xdr:nvSpPr>
        <xdr:cNvPr id="280" name="テキスト ボックス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 txBox="1"/>
      </xdr:nvSpPr>
      <xdr:spPr>
        <a:xfrm>
          <a:off x="4363542" y="15669336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C24C80E-0831-4FC0-8A56-725812E6B7A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148003</xdr:colOff>
      <xdr:row>343</xdr:row>
      <xdr:rowOff>29636</xdr:rowOff>
    </xdr:from>
    <xdr:to>
      <xdr:col>24</xdr:col>
      <xdr:colOff>158861</xdr:colOff>
      <xdr:row>346</xdr:row>
      <xdr:rowOff>31427</xdr:rowOff>
    </xdr:to>
    <xdr:sp macro="" textlink="計算シート!M166">
      <xdr:nvSpPr>
        <xdr:cNvPr id="281" name="テキスト ボックス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 txBox="1"/>
      </xdr:nvSpPr>
      <xdr:spPr>
        <a:xfrm>
          <a:off x="4366125" y="15977392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6C0459-697F-46D3-AA5E-55C71960A88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350</xdr:row>
      <xdr:rowOff>29030</xdr:rowOff>
    </xdr:from>
    <xdr:to>
      <xdr:col>24</xdr:col>
      <xdr:colOff>161444</xdr:colOff>
      <xdr:row>353</xdr:row>
      <xdr:rowOff>30821</xdr:rowOff>
    </xdr:to>
    <xdr:sp macro="" textlink="計算シート!M168">
      <xdr:nvSpPr>
        <xdr:cNvPr id="282" name="テキスト ボックス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4368708" y="16302250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13156D2-9963-4B1E-989B-4A960904E0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331</xdr:row>
      <xdr:rowOff>42944</xdr:rowOff>
    </xdr:from>
    <xdr:to>
      <xdr:col>27</xdr:col>
      <xdr:colOff>123393</xdr:colOff>
      <xdr:row>334</xdr:row>
      <xdr:rowOff>44735</xdr:rowOff>
    </xdr:to>
    <xdr:sp macro="" textlink="計算シート!M161">
      <xdr:nvSpPr>
        <xdr:cNvPr id="283" name="テキスト ボックス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 txBox="1"/>
      </xdr:nvSpPr>
      <xdr:spPr>
        <a:xfrm>
          <a:off x="4880846" y="15432761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68DFBEA-5B86-476C-B6AD-072931F2996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111465</xdr:colOff>
      <xdr:row>331</xdr:row>
      <xdr:rowOff>39496</xdr:rowOff>
    </xdr:from>
    <xdr:to>
      <xdr:col>30</xdr:col>
      <xdr:colOff>122323</xdr:colOff>
      <xdr:row>334</xdr:row>
      <xdr:rowOff>41287</xdr:rowOff>
    </xdr:to>
    <xdr:sp macro="" textlink="計算シート!M162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>
          <a:off x="5429967" y="15429313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C3D2686-A2F9-4050-8784-F38156E34B1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337</xdr:row>
      <xdr:rowOff>117</xdr:rowOff>
    </xdr:from>
    <xdr:to>
      <xdr:col>27</xdr:col>
      <xdr:colOff>123393</xdr:colOff>
      <xdr:row>340</xdr:row>
      <xdr:rowOff>1907</xdr:rowOff>
    </xdr:to>
    <xdr:sp macro="" textlink="計算シート!M164">
      <xdr:nvSpPr>
        <xdr:cNvPr id="285" name="テキスト ボックス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 txBox="1"/>
      </xdr:nvSpPr>
      <xdr:spPr>
        <a:xfrm>
          <a:off x="4880846" y="15668903"/>
          <a:ext cx="194255" cy="14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D9BBCEC-B9E6-4B13-850D-1900377ED24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111239</xdr:colOff>
      <xdr:row>343</xdr:row>
      <xdr:rowOff>27256</xdr:rowOff>
    </xdr:from>
    <xdr:to>
      <xdr:col>30</xdr:col>
      <xdr:colOff>122097</xdr:colOff>
      <xdr:row>346</xdr:row>
      <xdr:rowOff>29047</xdr:rowOff>
    </xdr:to>
    <xdr:sp macro="" textlink="計算シート!M167">
      <xdr:nvSpPr>
        <xdr:cNvPr id="286" name="テキスト ボックス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5429741" y="15975012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B1A7704-217B-4626-97AA-69772D4A243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135424</xdr:colOff>
      <xdr:row>366</xdr:row>
      <xdr:rowOff>34532</xdr:rowOff>
    </xdr:from>
    <xdr:to>
      <xdr:col>25</xdr:col>
      <xdr:colOff>146281</xdr:colOff>
      <xdr:row>369</xdr:row>
      <xdr:rowOff>36323</xdr:rowOff>
    </xdr:to>
    <xdr:sp macro="" textlink="計算シート!L171">
      <xdr:nvSpPr>
        <xdr:cNvPr id="287" name="テキスト ボックス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 txBox="1"/>
      </xdr:nvSpPr>
      <xdr:spPr>
        <a:xfrm>
          <a:off x="4541169" y="16514514"/>
          <a:ext cx="194430" cy="1368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4E0184-E04F-4917-A1F1-86C437B5D40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28103</xdr:colOff>
      <xdr:row>366</xdr:row>
      <xdr:rowOff>31084</xdr:rowOff>
    </xdr:from>
    <xdr:to>
      <xdr:col>27</xdr:col>
      <xdr:colOff>38962</xdr:colOff>
      <xdr:row>369</xdr:row>
      <xdr:rowOff>32875</xdr:rowOff>
    </xdr:to>
    <xdr:sp macro="" textlink="計算シート!M171">
      <xdr:nvSpPr>
        <xdr:cNvPr id="288" name="テキスト ボックス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4796415" y="17048223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E8EBC2-48C4-4CA2-9CFF-7E838DCD838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81159</xdr:colOff>
      <xdr:row>366</xdr:row>
      <xdr:rowOff>26754</xdr:rowOff>
    </xdr:from>
    <xdr:to>
      <xdr:col>28</xdr:col>
      <xdr:colOff>93898</xdr:colOff>
      <xdr:row>369</xdr:row>
      <xdr:rowOff>28545</xdr:rowOff>
    </xdr:to>
    <xdr:sp macro="" textlink="計算シート!N171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5032867" y="17043893"/>
          <a:ext cx="19613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9257876-1C7D-4B1A-B576-A30A72A824E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28</xdr:col>
      <xdr:colOff>151636</xdr:colOff>
      <xdr:row>366</xdr:row>
      <xdr:rowOff>26552</xdr:rowOff>
    </xdr:from>
    <xdr:to>
      <xdr:col>29</xdr:col>
      <xdr:colOff>162494</xdr:colOff>
      <xdr:row>369</xdr:row>
      <xdr:rowOff>28343</xdr:rowOff>
    </xdr:to>
    <xdr:sp macro="" textlink="計算シート!O171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>
          <a:off x="5286741" y="17043691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ABDB1E9-1354-404F-9AB3-2241441F718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30</xdr:col>
      <xdr:colOff>20725</xdr:colOff>
      <xdr:row>366</xdr:row>
      <xdr:rowOff>28905</xdr:rowOff>
    </xdr:from>
    <xdr:to>
      <xdr:col>31</xdr:col>
      <xdr:colOff>31584</xdr:colOff>
      <xdr:row>369</xdr:row>
      <xdr:rowOff>30696</xdr:rowOff>
    </xdr:to>
    <xdr:sp macro="" textlink="計算シート!P171">
      <xdr:nvSpPr>
        <xdr:cNvPr id="291" name="テキスト ボックス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 txBox="1"/>
      </xdr:nvSpPr>
      <xdr:spPr>
        <a:xfrm>
          <a:off x="5522623" y="17046044"/>
          <a:ext cx="19425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88F3DAF-62ED-49A2-BAAB-677922869E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70549</xdr:colOff>
      <xdr:row>366</xdr:row>
      <xdr:rowOff>29337</xdr:rowOff>
    </xdr:from>
    <xdr:to>
      <xdr:col>32</xdr:col>
      <xdr:colOff>80540</xdr:colOff>
      <xdr:row>369</xdr:row>
      <xdr:rowOff>31128</xdr:rowOff>
    </xdr:to>
    <xdr:sp macro="" textlink="計算シート!Q171">
      <xdr:nvSpPr>
        <xdr:cNvPr id="292" name="テキスト ボックス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 txBox="1"/>
      </xdr:nvSpPr>
      <xdr:spPr>
        <a:xfrm>
          <a:off x="5665233" y="18377495"/>
          <a:ext cx="190465" cy="152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34DF492-A705-42FA-90CA-856715226AB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135792</xdr:colOff>
      <xdr:row>366</xdr:row>
      <xdr:rowOff>31920</xdr:rowOff>
    </xdr:from>
    <xdr:to>
      <xdr:col>33</xdr:col>
      <xdr:colOff>146650</xdr:colOff>
      <xdr:row>369</xdr:row>
      <xdr:rowOff>33711</xdr:rowOff>
    </xdr:to>
    <xdr:sp macro="" textlink="計算シート!R171">
      <xdr:nvSpPr>
        <xdr:cNvPr id="293" name="テキスト ボックス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 txBox="1"/>
      </xdr:nvSpPr>
      <xdr:spPr>
        <a:xfrm>
          <a:off x="6004484" y="17049059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32D37F0-EB29-4350-AB78-C05DEEAEB70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34</xdr:col>
      <xdr:colOff>15451</xdr:colOff>
      <xdr:row>366</xdr:row>
      <xdr:rowOff>29337</xdr:rowOff>
    </xdr:from>
    <xdr:to>
      <xdr:col>35</xdr:col>
      <xdr:colOff>22226</xdr:colOff>
      <xdr:row>369</xdr:row>
      <xdr:rowOff>31128</xdr:rowOff>
    </xdr:to>
    <xdr:sp macro="" textlink="計算シート!S171">
      <xdr:nvSpPr>
        <xdr:cNvPr id="294" name="テキスト ボックス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6250936" y="17046476"/>
          <a:ext cx="190171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76D1E0A-04A5-4F71-818D-96F156D9595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35</xdr:col>
      <xdr:colOff>51002</xdr:colOff>
      <xdr:row>366</xdr:row>
      <xdr:rowOff>29337</xdr:rowOff>
    </xdr:from>
    <xdr:to>
      <xdr:col>36</xdr:col>
      <xdr:colOff>61861</xdr:colOff>
      <xdr:row>369</xdr:row>
      <xdr:rowOff>31128</xdr:rowOff>
    </xdr:to>
    <xdr:sp macro="" textlink="計算シート!T171">
      <xdr:nvSpPr>
        <xdr:cNvPr id="295" name="テキスト ボックス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6469883" y="17046476"/>
          <a:ext cx="19425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A38299C-456E-4586-B6AD-D6B65C46E6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140219</xdr:colOff>
      <xdr:row>376</xdr:row>
      <xdr:rowOff>1728</xdr:rowOff>
    </xdr:from>
    <xdr:to>
      <xdr:col>25</xdr:col>
      <xdr:colOff>151076</xdr:colOff>
      <xdr:row>379</xdr:row>
      <xdr:rowOff>3519</xdr:rowOff>
    </xdr:to>
    <xdr:sp macro="" textlink="計算シート!L172">
      <xdr:nvSpPr>
        <xdr:cNvPr id="296" name="テキスト ボックス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 txBox="1"/>
      </xdr:nvSpPr>
      <xdr:spPr>
        <a:xfrm>
          <a:off x="4541738" y="17483816"/>
          <a:ext cx="194253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A521D0-5BBD-4CFA-BD92-B29770A647D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26731</xdr:colOff>
      <xdr:row>375</xdr:row>
      <xdr:rowOff>45640</xdr:rowOff>
    </xdr:from>
    <xdr:to>
      <xdr:col>27</xdr:col>
      <xdr:colOff>37590</xdr:colOff>
      <xdr:row>379</xdr:row>
      <xdr:rowOff>936</xdr:rowOff>
    </xdr:to>
    <xdr:sp macro="" textlink="計算シート!M172">
      <xdr:nvSpPr>
        <xdr:cNvPr id="297" name="テキスト ボックス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4795043" y="17481233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5612C17-19FA-404B-8DCD-CA8016D07BB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79608</xdr:colOff>
      <xdr:row>375</xdr:row>
      <xdr:rowOff>45640</xdr:rowOff>
    </xdr:from>
    <xdr:to>
      <xdr:col>28</xdr:col>
      <xdr:colOff>90467</xdr:colOff>
      <xdr:row>379</xdr:row>
      <xdr:rowOff>936</xdr:rowOff>
    </xdr:to>
    <xdr:sp macro="" textlink="計算シート!N172">
      <xdr:nvSpPr>
        <xdr:cNvPr id="298" name="テキスト ボックス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5031316" y="17481233"/>
          <a:ext cx="19425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938AFA5-051D-4ED4-B457-702B324F4F3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28</xdr:col>
      <xdr:colOff>149431</xdr:colOff>
      <xdr:row>375</xdr:row>
      <xdr:rowOff>43057</xdr:rowOff>
    </xdr:from>
    <xdr:to>
      <xdr:col>29</xdr:col>
      <xdr:colOff>160289</xdr:colOff>
      <xdr:row>378</xdr:row>
      <xdr:rowOff>44848</xdr:rowOff>
    </xdr:to>
    <xdr:sp macro="" textlink="計算シート!O172">
      <xdr:nvSpPr>
        <xdr:cNvPr id="299" name="テキスト ボックス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5284536" y="17478650"/>
          <a:ext cx="194255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8CB56C0-B9CF-411A-B8F8-CCF43290003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30</xdr:col>
      <xdr:colOff>21134</xdr:colOff>
      <xdr:row>375</xdr:row>
      <xdr:rowOff>43057</xdr:rowOff>
    </xdr:from>
    <xdr:to>
      <xdr:col>31</xdr:col>
      <xdr:colOff>31993</xdr:colOff>
      <xdr:row>378</xdr:row>
      <xdr:rowOff>44848</xdr:rowOff>
    </xdr:to>
    <xdr:sp macro="" textlink="計算シート!P172">
      <xdr:nvSpPr>
        <xdr:cNvPr id="300" name="テキスト ボックス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5523032" y="17478650"/>
          <a:ext cx="194256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C87A538-F301-4D0E-BE3C-7F3C7640DBE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74039</xdr:colOff>
      <xdr:row>375</xdr:row>
      <xdr:rowOff>43057</xdr:rowOff>
    </xdr:from>
    <xdr:to>
      <xdr:col>32</xdr:col>
      <xdr:colOff>84030</xdr:colOff>
      <xdr:row>378</xdr:row>
      <xdr:rowOff>44848</xdr:rowOff>
    </xdr:to>
    <xdr:sp macro="" textlink="計算シート!Q172">
      <xdr:nvSpPr>
        <xdr:cNvPr id="301" name="テキスト ボックス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 txBox="1"/>
      </xdr:nvSpPr>
      <xdr:spPr>
        <a:xfrm>
          <a:off x="5759334" y="17478650"/>
          <a:ext cx="193388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69514A6-09D5-4872-9076-28F2F3BFDFA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136371</xdr:colOff>
      <xdr:row>375</xdr:row>
      <xdr:rowOff>45640</xdr:rowOff>
    </xdr:from>
    <xdr:to>
      <xdr:col>33</xdr:col>
      <xdr:colOff>147229</xdr:colOff>
      <xdr:row>379</xdr:row>
      <xdr:rowOff>936</xdr:rowOff>
    </xdr:to>
    <xdr:sp macro="" textlink="計算シート!R172">
      <xdr:nvSpPr>
        <xdr:cNvPr id="302" name="テキスト ボックス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 txBox="1"/>
      </xdr:nvSpPr>
      <xdr:spPr>
        <a:xfrm>
          <a:off x="6005063" y="17481233"/>
          <a:ext cx="194254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8675969-7293-4E9D-90A6-E0A60B832C5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34</xdr:col>
      <xdr:colOff>16233</xdr:colOff>
      <xdr:row>375</xdr:row>
      <xdr:rowOff>45640</xdr:rowOff>
    </xdr:from>
    <xdr:to>
      <xdr:col>35</xdr:col>
      <xdr:colOff>27090</xdr:colOff>
      <xdr:row>379</xdr:row>
      <xdr:rowOff>936</xdr:rowOff>
    </xdr:to>
    <xdr:sp macro="" textlink="計算シート!S172">
      <xdr:nvSpPr>
        <xdr:cNvPr id="303" name="テキスト ボックス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 txBox="1"/>
      </xdr:nvSpPr>
      <xdr:spPr>
        <a:xfrm>
          <a:off x="6251718" y="17481233"/>
          <a:ext cx="194253" cy="141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F077645-C7FD-4075-B502-8C733DFE96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173700</xdr:colOff>
      <xdr:row>192</xdr:row>
      <xdr:rowOff>36000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8800" cy="91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36</xdr:col>
      <xdr:colOff>173700</xdr:colOff>
      <xdr:row>386</xdr:row>
      <xdr:rowOff>36000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9250"/>
          <a:ext cx="6688800" cy="9180000"/>
        </a:xfrm>
        <a:prstGeom prst="rect">
          <a:avLst/>
        </a:prstGeom>
      </xdr:spPr>
    </xdr:pic>
    <xdr:clientData/>
  </xdr:twoCellAnchor>
  <xdr:twoCellAnchor>
    <xdr:from>
      <xdr:col>11</xdr:col>
      <xdr:colOff>126965</xdr:colOff>
      <xdr:row>0</xdr:row>
      <xdr:rowOff>15039</xdr:rowOff>
    </xdr:from>
    <xdr:to>
      <xdr:col>19</xdr:col>
      <xdr:colOff>59217</xdr:colOff>
      <xdr:row>5</xdr:row>
      <xdr:rowOff>4299</xdr:rowOff>
    </xdr:to>
    <xdr:sp macro="" textlink="計算シート!L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117690" y="15039"/>
          <a:ext cx="1380052" cy="2273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2000" tIns="0" rIns="0" bIns="0" spcCol="0" rtlCol="0" anchor="ctr" anchorCtr="0"/>
        <a:lstStyle/>
        <a:p>
          <a:pPr algn="l"/>
          <a:fld id="{07987A23-05E2-4FF2-B0E1-32A07A3E679F}" type="TxLink">
            <a:rPr kumimoji="1" lang="en-US" altLang="en-US" sz="900" b="0" i="0" u="none" strike="noStrike" spc="1360" baseline="0">
              <a:solidFill>
                <a:srgbClr val="000000"/>
              </a:solidFill>
              <a:latin typeface="Meiryo UI"/>
              <a:ea typeface="Meiryo UI"/>
            </a:rPr>
            <a:pPr algn="l"/>
            <a:t>023614</a:t>
          </a:fld>
          <a:endParaRPr kumimoji="1" lang="en-US" altLang="en-US" sz="1200" b="0" i="0" u="none" strike="noStrike" spc="136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9363</xdr:colOff>
      <xdr:row>0</xdr:row>
      <xdr:rowOff>12632</xdr:rowOff>
    </xdr:from>
    <xdr:to>
      <xdr:col>26</xdr:col>
      <xdr:colOff>80211</xdr:colOff>
      <xdr:row>5</xdr:row>
      <xdr:rowOff>1891</xdr:rowOff>
    </xdr:to>
    <xdr:sp macro="" textlink="計算シート!L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352763" y="12632"/>
          <a:ext cx="432798" cy="2273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E7A9E31-8349-43F6-A87A-55C97D02AC8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102070</xdr:colOff>
      <xdr:row>0</xdr:row>
      <xdr:rowOff>7619</xdr:rowOff>
    </xdr:from>
    <xdr:to>
      <xdr:col>29</xdr:col>
      <xdr:colOff>174636</xdr:colOff>
      <xdr:row>5</xdr:row>
      <xdr:rowOff>284</xdr:rowOff>
    </xdr:to>
    <xdr:sp macro="" textlink="計算シート!M3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4988395" y="7619"/>
          <a:ext cx="434516" cy="230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40489CB4-D1B1-40C9-A907-190E604DB9B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11440</xdr:colOff>
      <xdr:row>0</xdr:row>
      <xdr:rowOff>7619</xdr:rowOff>
    </xdr:from>
    <xdr:to>
      <xdr:col>33</xdr:col>
      <xdr:colOff>84006</xdr:colOff>
      <xdr:row>5</xdr:row>
      <xdr:rowOff>284</xdr:rowOff>
    </xdr:to>
    <xdr:sp macro="" textlink="計算シート!N3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621665" y="7619"/>
          <a:ext cx="434516" cy="230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F26D65ED-033B-4BDA-A7D1-0EFA4116E010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130670</xdr:colOff>
      <xdr:row>6</xdr:row>
      <xdr:rowOff>12179</xdr:rowOff>
    </xdr:from>
    <xdr:to>
      <xdr:col>35</xdr:col>
      <xdr:colOff>140368</xdr:colOff>
      <xdr:row>11</xdr:row>
      <xdr:rowOff>6878</xdr:rowOff>
    </xdr:to>
    <xdr:sp macro="" textlink="計算シート!L4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750170" y="297929"/>
          <a:ext cx="2724323" cy="232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2000" tIns="0" rIns="0" bIns="0" spcCol="0" rtlCol="0" anchor="ctr" anchorCtr="0"/>
        <a:lstStyle/>
        <a:p>
          <a:pPr algn="l"/>
          <a:fld id="{7761838F-F3BC-4FDF-BAD4-27A5A76E8423}" type="TxLink">
            <a:rPr kumimoji="1" lang="en-US" altLang="en-US" sz="900" b="1" i="0" u="none" strike="noStrike" spc="137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1" i="0" u="none" strike="noStrike" spc="137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160422</xdr:colOff>
      <xdr:row>21</xdr:row>
      <xdr:rowOff>33707</xdr:rowOff>
    </xdr:from>
    <xdr:to>
      <xdr:col>9</xdr:col>
      <xdr:colOff>53271</xdr:colOff>
      <xdr:row>26</xdr:row>
      <xdr:rowOff>24755</xdr:rowOff>
    </xdr:to>
    <xdr:sp macro="" textlink="計算シート!L9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6272" y="1033832"/>
          <a:ext cx="435774" cy="2291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A26F4DDC-DA57-4F53-8CB8-A584F2A1AB34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136584</xdr:colOff>
      <xdr:row>21</xdr:row>
      <xdr:rowOff>33707</xdr:rowOff>
    </xdr:from>
    <xdr:to>
      <xdr:col>13</xdr:col>
      <xdr:colOff>29433</xdr:colOff>
      <xdr:row>26</xdr:row>
      <xdr:rowOff>24755</xdr:rowOff>
    </xdr:to>
    <xdr:sp macro="" textlink="計算シート!M9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946334" y="1033832"/>
          <a:ext cx="435774" cy="2291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F3099CD-0C9F-4995-9488-6CB76188408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110495</xdr:colOff>
      <xdr:row>21</xdr:row>
      <xdr:rowOff>33707</xdr:rowOff>
    </xdr:from>
    <xdr:to>
      <xdr:col>17</xdr:col>
      <xdr:colOff>3344</xdr:colOff>
      <xdr:row>26</xdr:row>
      <xdr:rowOff>24755</xdr:rowOff>
    </xdr:to>
    <xdr:sp macro="" textlink="計算シート!N9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2644145" y="1033832"/>
          <a:ext cx="435774" cy="2291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EAFEF85-0A00-4F99-888F-055A8C003731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151043</xdr:colOff>
      <xdr:row>27</xdr:row>
      <xdr:rowOff>1830</xdr:rowOff>
    </xdr:from>
    <xdr:to>
      <xdr:col>6</xdr:col>
      <xdr:colOff>158076</xdr:colOff>
      <xdr:row>30</xdr:row>
      <xdr:rowOff>3622</xdr:rowOff>
    </xdr:to>
    <xdr:sp macro="" textlink="計算シート!L10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055918" y="1287705"/>
          <a:ext cx="18800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7CD254-4E28-4E39-AAA1-404A42093D7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32477</xdr:colOff>
      <xdr:row>27</xdr:row>
      <xdr:rowOff>1830</xdr:rowOff>
    </xdr:from>
    <xdr:to>
      <xdr:col>12</xdr:col>
      <xdr:colOff>40244</xdr:colOff>
      <xdr:row>30</xdr:row>
      <xdr:rowOff>3622</xdr:rowOff>
    </xdr:to>
    <xdr:sp macro="" textlink="計算シート!M10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2023202" y="1287705"/>
          <a:ext cx="188742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80E9AA6-6C19-4477-88C9-10C2CEA5014D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18</xdr:col>
      <xdr:colOff>18919</xdr:colOff>
      <xdr:row>30</xdr:row>
      <xdr:rowOff>27955</xdr:rowOff>
    </xdr:from>
    <xdr:to>
      <xdr:col>33</xdr:col>
      <xdr:colOff>169170</xdr:colOff>
      <xdr:row>33</xdr:row>
      <xdr:rowOff>34757</xdr:rowOff>
    </xdr:to>
    <xdr:sp macro="" textlink="計算シート!L14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3276469" y="1456705"/>
          <a:ext cx="2864876" cy="1496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5DE60C1D-855F-4713-9633-D6BEDDC84A14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7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18</xdr:col>
      <xdr:colOff>18919</xdr:colOff>
      <xdr:row>33</xdr:row>
      <xdr:rowOff>19718</xdr:rowOff>
    </xdr:from>
    <xdr:to>
      <xdr:col>33</xdr:col>
      <xdr:colOff>169170</xdr:colOff>
      <xdr:row>36</xdr:row>
      <xdr:rowOff>26520</xdr:rowOff>
    </xdr:to>
    <xdr:sp macro="" textlink="計算シート!L13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3276469" y="1591343"/>
          <a:ext cx="2864876" cy="1496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D0FCA4F-9500-45F2-B3A9-1EB2F34EF882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7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21</xdr:col>
      <xdr:colOff>66098</xdr:colOff>
      <xdr:row>39</xdr:row>
      <xdr:rowOff>26110</xdr:rowOff>
    </xdr:from>
    <xdr:to>
      <xdr:col>27</xdr:col>
      <xdr:colOff>116301</xdr:colOff>
      <xdr:row>42</xdr:row>
      <xdr:rowOff>32914</xdr:rowOff>
    </xdr:to>
    <xdr:sp macro="" textlink="計算シート!L16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3866573" y="1883485"/>
          <a:ext cx="1136053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4E793B83-3BC7-4D58-838E-D5CEE8B6663F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29</xdr:col>
      <xdr:colOff>135201</xdr:colOff>
      <xdr:row>39</xdr:row>
      <xdr:rowOff>26110</xdr:rowOff>
    </xdr:from>
    <xdr:to>
      <xdr:col>34</xdr:col>
      <xdr:colOff>156910</xdr:colOff>
      <xdr:row>42</xdr:row>
      <xdr:rowOff>32914</xdr:rowOff>
    </xdr:to>
    <xdr:sp macro="" textlink="計算シート!L17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5383476" y="1883485"/>
          <a:ext cx="926584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C42353F-6FD0-4DD3-A194-F7072F675F0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22</xdr:col>
      <xdr:colOff>172780</xdr:colOff>
      <xdr:row>27</xdr:row>
      <xdr:rowOff>7211</xdr:rowOff>
    </xdr:from>
    <xdr:to>
      <xdr:col>35</xdr:col>
      <xdr:colOff>105275</xdr:colOff>
      <xdr:row>30</xdr:row>
      <xdr:rowOff>14015</xdr:rowOff>
    </xdr:to>
    <xdr:sp macro="" textlink="計算シート!L11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4154230" y="1293086"/>
          <a:ext cx="2285170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C99DEF9B-1162-4E26-A0E5-9004378D8F53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8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70998</xdr:colOff>
      <xdr:row>47</xdr:row>
      <xdr:rowOff>11618</xdr:rowOff>
    </xdr:from>
    <xdr:to>
      <xdr:col>7</xdr:col>
      <xdr:colOff>78031</xdr:colOff>
      <xdr:row>50</xdr:row>
      <xdr:rowOff>13408</xdr:rowOff>
    </xdr:to>
    <xdr:sp macro="" textlink="計算シート!L20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1156848" y="2249993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029C1C2-E538-435E-812C-AA090F9439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137493</xdr:colOff>
      <xdr:row>47</xdr:row>
      <xdr:rowOff>11618</xdr:rowOff>
    </xdr:from>
    <xdr:to>
      <xdr:col>10</xdr:col>
      <xdr:colOff>144526</xdr:colOff>
      <xdr:row>50</xdr:row>
      <xdr:rowOff>13408</xdr:rowOff>
    </xdr:to>
    <xdr:sp macro="" textlink="計算シート!M20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766268" y="2249993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431A426-285B-4FB8-AD04-22D5ED84800F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18</xdr:col>
      <xdr:colOff>39375</xdr:colOff>
      <xdr:row>49</xdr:row>
      <xdr:rowOff>14185</xdr:rowOff>
    </xdr:from>
    <xdr:to>
      <xdr:col>19</xdr:col>
      <xdr:colOff>46407</xdr:colOff>
      <xdr:row>52</xdr:row>
      <xdr:rowOff>15976</xdr:rowOff>
    </xdr:to>
    <xdr:sp macro="" textlink="計算シート!L22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3296925" y="2347810"/>
          <a:ext cx="18800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6C0CF36-2FE0-4F57-BFEE-448B912B9E5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21</xdr:col>
      <xdr:colOff>95925</xdr:colOff>
      <xdr:row>49</xdr:row>
      <xdr:rowOff>14185</xdr:rowOff>
    </xdr:from>
    <xdr:to>
      <xdr:col>22</xdr:col>
      <xdr:colOff>102959</xdr:colOff>
      <xdr:row>52</xdr:row>
      <xdr:rowOff>15976</xdr:rowOff>
    </xdr:to>
    <xdr:sp macro="" textlink="計算シート!M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3896400" y="2347810"/>
          <a:ext cx="188009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AD718C8-8DA9-4072-ADF5-5F15677E6319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140824</xdr:colOff>
      <xdr:row>49</xdr:row>
      <xdr:rowOff>14185</xdr:rowOff>
    </xdr:from>
    <xdr:to>
      <xdr:col>28</xdr:col>
      <xdr:colOff>147859</xdr:colOff>
      <xdr:row>52</xdr:row>
      <xdr:rowOff>15976</xdr:rowOff>
    </xdr:to>
    <xdr:sp macro="" textlink="計算シート!N22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5027149" y="2347810"/>
          <a:ext cx="18801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2A8E78D-0434-4549-9014-E27E097E696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53211</xdr:colOff>
      <xdr:row>53</xdr:row>
      <xdr:rowOff>46800</xdr:rowOff>
    </xdr:from>
    <xdr:to>
      <xdr:col>13</xdr:col>
      <xdr:colOff>60244</xdr:colOff>
      <xdr:row>56</xdr:row>
      <xdr:rowOff>48592</xdr:rowOff>
    </xdr:to>
    <xdr:sp macro="" textlink="計算シート!L28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2224911" y="2570925"/>
          <a:ext cx="18800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CD554FD-1B29-4D55-9483-13EDE30CED0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53211</xdr:colOff>
      <xdr:row>57</xdr:row>
      <xdr:rowOff>45718</xdr:rowOff>
    </xdr:from>
    <xdr:to>
      <xdr:col>13</xdr:col>
      <xdr:colOff>60244</xdr:colOff>
      <xdr:row>60</xdr:row>
      <xdr:rowOff>47508</xdr:rowOff>
    </xdr:to>
    <xdr:sp macro="" textlink="計算シート!M28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2224911" y="2760343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4B85703-B5BA-4D17-B33C-FD55FF756959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136525</xdr:colOff>
      <xdr:row>62</xdr:row>
      <xdr:rowOff>38905</xdr:rowOff>
    </xdr:from>
    <xdr:to>
      <xdr:col>5</xdr:col>
      <xdr:colOff>143057</xdr:colOff>
      <xdr:row>65</xdr:row>
      <xdr:rowOff>40697</xdr:rowOff>
    </xdr:to>
    <xdr:sp macro="" textlink="計算シート!L3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860425" y="2991655"/>
          <a:ext cx="187507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A2C77B4-613B-4A95-9FD8-CA38CC04F15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56887</xdr:colOff>
      <xdr:row>62</xdr:row>
      <xdr:rowOff>38905</xdr:rowOff>
    </xdr:from>
    <xdr:to>
      <xdr:col>8</xdr:col>
      <xdr:colOff>63921</xdr:colOff>
      <xdr:row>65</xdr:row>
      <xdr:rowOff>40697</xdr:rowOff>
    </xdr:to>
    <xdr:sp macro="" textlink="計算シート!M33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323712" y="2991655"/>
          <a:ext cx="188009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7B35A83-36F5-4A48-B416-F06C6A925922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161458</xdr:colOff>
      <xdr:row>62</xdr:row>
      <xdr:rowOff>38905</xdr:rowOff>
    </xdr:from>
    <xdr:to>
      <xdr:col>10</xdr:col>
      <xdr:colOff>168491</xdr:colOff>
      <xdr:row>65</xdr:row>
      <xdr:rowOff>40697</xdr:rowOff>
    </xdr:to>
    <xdr:sp macro="" textlink="計算シート!N33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790233" y="2991655"/>
          <a:ext cx="18800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9E8B163-A1C3-4A75-B3BA-1D82ECBC8FD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164306</xdr:colOff>
      <xdr:row>50</xdr:row>
      <xdr:rowOff>12792</xdr:rowOff>
    </xdr:from>
    <xdr:to>
      <xdr:col>9</xdr:col>
      <xdr:colOff>116538</xdr:colOff>
      <xdr:row>53</xdr:row>
      <xdr:rowOff>19595</xdr:rowOff>
    </xdr:to>
    <xdr:sp macro="" textlink="計算シート!L21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1431131" y="2394042"/>
          <a:ext cx="314182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94B98727-3C77-427D-8B99-9DAF2A012F49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6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37259</xdr:colOff>
      <xdr:row>50</xdr:row>
      <xdr:rowOff>12792</xdr:rowOff>
    </xdr:from>
    <xdr:to>
      <xdr:col>11</xdr:col>
      <xdr:colOff>43201</xdr:colOff>
      <xdr:row>53</xdr:row>
      <xdr:rowOff>19595</xdr:rowOff>
    </xdr:to>
    <xdr:sp macro="" textlink="計算シート!M21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847009" y="2394042"/>
          <a:ext cx="186917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EF521BF9-3235-4C64-8BFC-9B7566A9E931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12</xdr:col>
      <xdr:colOff>723</xdr:colOff>
      <xdr:row>50</xdr:row>
      <xdr:rowOff>12792</xdr:rowOff>
    </xdr:from>
    <xdr:to>
      <xdr:col>13</xdr:col>
      <xdr:colOff>6668</xdr:colOff>
      <xdr:row>53</xdr:row>
      <xdr:rowOff>19595</xdr:rowOff>
    </xdr:to>
    <xdr:sp macro="" textlink="計算シート!N21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172423" y="2394042"/>
          <a:ext cx="186920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8A59D032-148E-4420-94D3-29502FC6AF5C}" type="TxLink">
            <a:rPr kumimoji="1" lang="en-US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4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72103</xdr:colOff>
      <xdr:row>49</xdr:row>
      <xdr:rowOff>18949</xdr:rowOff>
    </xdr:from>
    <xdr:to>
      <xdr:col>27</xdr:col>
      <xdr:colOff>50132</xdr:colOff>
      <xdr:row>52</xdr:row>
      <xdr:rowOff>25752</xdr:rowOff>
    </xdr:to>
    <xdr:sp macro="" textlink="計算シート!L23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4415503" y="2352574"/>
          <a:ext cx="520954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9F02184-E5F8-425B-8078-8BCCBF500E06}" type="TxLink">
            <a:rPr kumimoji="1" lang="ja-JP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4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30</xdr:col>
      <xdr:colOff>130846</xdr:colOff>
      <xdr:row>49</xdr:row>
      <xdr:rowOff>18949</xdr:rowOff>
    </xdr:from>
    <xdr:to>
      <xdr:col>33</xdr:col>
      <xdr:colOff>162206</xdr:colOff>
      <xdr:row>52</xdr:row>
      <xdr:rowOff>25752</xdr:rowOff>
    </xdr:to>
    <xdr:sp macro="" textlink="計算シート!L24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5560096" y="2352574"/>
          <a:ext cx="574285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E3D54FA-C60D-448A-98CE-BFB6B5EDC27E}" type="TxLink">
            <a:rPr kumimoji="1" lang="ja-JP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2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174704</xdr:colOff>
      <xdr:row>53</xdr:row>
      <xdr:rowOff>13848</xdr:rowOff>
    </xdr:from>
    <xdr:to>
      <xdr:col>11</xdr:col>
      <xdr:colOff>166865</xdr:colOff>
      <xdr:row>56</xdr:row>
      <xdr:rowOff>20651</xdr:rowOff>
    </xdr:to>
    <xdr:sp macro="" textlink="計算シート!L27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1079579" y="2537973"/>
          <a:ext cx="1078011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00FD5AA8-7F54-48D1-87A4-01B4827DF970}" type="TxLink">
            <a:rPr kumimoji="1" lang="ja-JP" altLang="en-US" sz="8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4</xdr:col>
      <xdr:colOff>171308</xdr:colOff>
      <xdr:row>57</xdr:row>
      <xdr:rowOff>17778</xdr:rowOff>
    </xdr:from>
    <xdr:to>
      <xdr:col>11</xdr:col>
      <xdr:colOff>87587</xdr:colOff>
      <xdr:row>60</xdr:row>
      <xdr:rowOff>24581</xdr:rowOff>
    </xdr:to>
    <xdr:sp macro="" textlink="計算シート!L26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895208" y="2732403"/>
          <a:ext cx="1183104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1CB0D89C-CFE0-40E6-BA66-97F8F8C7FD35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118170</xdr:colOff>
      <xdr:row>67</xdr:row>
      <xdr:rowOff>40027</xdr:rowOff>
    </xdr:from>
    <xdr:to>
      <xdr:col>4</xdr:col>
      <xdr:colOff>124112</xdr:colOff>
      <xdr:row>70</xdr:row>
      <xdr:rowOff>46830</xdr:rowOff>
    </xdr:to>
    <xdr:sp macro="" textlink="計算シート!L34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661095" y="3230902"/>
          <a:ext cx="186917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9891B98C-2D19-4D0D-B791-639B26A6AAD7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6</xdr:col>
      <xdr:colOff>24279</xdr:colOff>
      <xdr:row>67</xdr:row>
      <xdr:rowOff>40027</xdr:rowOff>
    </xdr:from>
    <xdr:to>
      <xdr:col>7</xdr:col>
      <xdr:colOff>26641</xdr:colOff>
      <xdr:row>70</xdr:row>
      <xdr:rowOff>46830</xdr:rowOff>
    </xdr:to>
    <xdr:sp macro="" textlink="計算シート!M34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1110129" y="3230902"/>
          <a:ext cx="183337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AD1122F2-89EF-4815-8B1C-21A90EEEA537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8</xdr:col>
      <xdr:colOff>137863</xdr:colOff>
      <xdr:row>67</xdr:row>
      <xdr:rowOff>40027</xdr:rowOff>
    </xdr:from>
    <xdr:to>
      <xdr:col>9</xdr:col>
      <xdr:colOff>143806</xdr:colOff>
      <xdr:row>70</xdr:row>
      <xdr:rowOff>46830</xdr:rowOff>
    </xdr:to>
    <xdr:sp macro="" textlink="計算シート!N34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1585663" y="3230902"/>
          <a:ext cx="186918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88D7B15B-D71B-47D1-978A-4230DB043CAF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11</xdr:col>
      <xdr:colOff>107154</xdr:colOff>
      <xdr:row>67</xdr:row>
      <xdr:rowOff>40027</xdr:rowOff>
    </xdr:from>
    <xdr:to>
      <xdr:col>12</xdr:col>
      <xdr:colOff>113098</xdr:colOff>
      <xdr:row>70</xdr:row>
      <xdr:rowOff>46830</xdr:rowOff>
    </xdr:to>
    <xdr:sp macro="" textlink="計算シート!L35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097879" y="3230902"/>
          <a:ext cx="186919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fld id="{07A18E63-3C5E-4D3B-AC34-FC75AA5D16AD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ctr"/>
            <a:t> </a:t>
          </a:fld>
          <a:endParaRPr kumimoji="1" lang="en-US" altLang="en-US" sz="5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14</xdr:col>
      <xdr:colOff>70184</xdr:colOff>
      <xdr:row>57</xdr:row>
      <xdr:rowOff>32819</xdr:rowOff>
    </xdr:from>
    <xdr:to>
      <xdr:col>35</xdr:col>
      <xdr:colOff>120316</xdr:colOff>
      <xdr:row>60</xdr:row>
      <xdr:rowOff>39622</xdr:rowOff>
    </xdr:to>
    <xdr:sp macro="" textlink="計算シート!L29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2603834" y="2747444"/>
          <a:ext cx="3850607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E72289DB-E602-498C-B8C6-2834C91CA6B7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19</xdr:col>
      <xdr:colOff>27677</xdr:colOff>
      <xdr:row>53</xdr:row>
      <xdr:rowOff>40688</xdr:rowOff>
    </xdr:from>
    <xdr:to>
      <xdr:col>22</xdr:col>
      <xdr:colOff>176083</xdr:colOff>
      <xdr:row>56</xdr:row>
      <xdr:rowOff>47492</xdr:rowOff>
    </xdr:to>
    <xdr:sp macro="" textlink="計算シート!L30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3466202" y="2564813"/>
          <a:ext cx="691331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4BC05A90-A50C-403C-9C72-0C09B82458F0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129159</xdr:colOff>
      <xdr:row>53</xdr:row>
      <xdr:rowOff>40688</xdr:rowOff>
    </xdr:from>
    <xdr:to>
      <xdr:col>30</xdr:col>
      <xdr:colOff>19244</xdr:colOff>
      <xdr:row>56</xdr:row>
      <xdr:rowOff>47492</xdr:rowOff>
    </xdr:to>
    <xdr:sp macro="" textlink="計算シート!L31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4472559" y="2564813"/>
          <a:ext cx="975935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8A21DCD8-D333-49C8-875D-E05641B6A65D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19</xdr:col>
      <xdr:colOff>27677</xdr:colOff>
      <xdr:row>61</xdr:row>
      <xdr:rowOff>20364</xdr:rowOff>
    </xdr:from>
    <xdr:to>
      <xdr:col>22</xdr:col>
      <xdr:colOff>171769</xdr:colOff>
      <xdr:row>64</xdr:row>
      <xdr:rowOff>27168</xdr:rowOff>
    </xdr:to>
    <xdr:sp macro="" textlink="計算シート!L38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3466202" y="2925489"/>
          <a:ext cx="687017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DDCAA3F-EC58-4515-9A3A-12C853223E6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24</xdr:col>
      <xdr:colOff>129159</xdr:colOff>
      <xdr:row>61</xdr:row>
      <xdr:rowOff>20364</xdr:rowOff>
    </xdr:from>
    <xdr:to>
      <xdr:col>30</xdr:col>
      <xdr:colOff>19244</xdr:colOff>
      <xdr:row>64</xdr:row>
      <xdr:rowOff>27168</xdr:rowOff>
    </xdr:to>
    <xdr:sp macro="" textlink="計算シート!L39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4472559" y="2925489"/>
          <a:ext cx="975935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3D18A6AC-4908-4D0F-A395-65F6459BD8B1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70527</xdr:colOff>
      <xdr:row>68</xdr:row>
      <xdr:rowOff>47808</xdr:rowOff>
    </xdr:from>
    <xdr:to>
      <xdr:col>20</xdr:col>
      <xdr:colOff>115285</xdr:colOff>
      <xdr:row>72</xdr:row>
      <xdr:rowOff>4478</xdr:rowOff>
    </xdr:to>
    <xdr:sp macro="" textlink="計算シート!L40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2785152" y="3286308"/>
          <a:ext cx="949633" cy="147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F8674D62-382B-4E13-A72D-499C0C944310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26</xdr:col>
      <xdr:colOff>3049</xdr:colOff>
      <xdr:row>69</xdr:row>
      <xdr:rowOff>7702</xdr:rowOff>
    </xdr:from>
    <xdr:to>
      <xdr:col>31</xdr:col>
      <xdr:colOff>48542</xdr:colOff>
      <xdr:row>72</xdr:row>
      <xdr:rowOff>14504</xdr:rowOff>
    </xdr:to>
    <xdr:sp macro="" textlink="計算シート!L41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4708399" y="3293827"/>
          <a:ext cx="950368" cy="1496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4B0C609-09AA-49BB-AC32-B6324DAE41E9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15</xdr:col>
      <xdr:colOff>24064</xdr:colOff>
      <xdr:row>64</xdr:row>
      <xdr:rowOff>43981</xdr:rowOff>
    </xdr:from>
    <xdr:to>
      <xdr:col>33</xdr:col>
      <xdr:colOff>50846</xdr:colOff>
      <xdr:row>68</xdr:row>
      <xdr:rowOff>651</xdr:rowOff>
    </xdr:to>
    <xdr:sp macro="" textlink="計算シート!L37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2738689" y="3091981"/>
          <a:ext cx="3284332" cy="147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8753A73-E915-4B58-B2F8-AED3B62A083D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82327</xdr:colOff>
      <xdr:row>83</xdr:row>
      <xdr:rowOff>29417</xdr:rowOff>
    </xdr:from>
    <xdr:to>
      <xdr:col>11</xdr:col>
      <xdr:colOff>89359</xdr:colOff>
      <xdr:row>86</xdr:row>
      <xdr:rowOff>31207</xdr:rowOff>
    </xdr:to>
    <xdr:sp macro="" textlink="計算シート!L44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1892077" y="3982292"/>
          <a:ext cx="18800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D04DB4-7108-4A67-84F9-64AB76E794F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73208</xdr:colOff>
      <xdr:row>83</xdr:row>
      <xdr:rowOff>29417</xdr:rowOff>
    </xdr:from>
    <xdr:to>
      <xdr:col>14</xdr:col>
      <xdr:colOff>80241</xdr:colOff>
      <xdr:row>86</xdr:row>
      <xdr:rowOff>31207</xdr:rowOff>
    </xdr:to>
    <xdr:sp macro="" textlink="計算シート!M44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2425883" y="3982292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1E8467B-94EF-4D1A-A1F4-56D2073F89B1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16</xdr:col>
      <xdr:colOff>63139</xdr:colOff>
      <xdr:row>83</xdr:row>
      <xdr:rowOff>29417</xdr:rowOff>
    </xdr:from>
    <xdr:to>
      <xdr:col>17</xdr:col>
      <xdr:colOff>70172</xdr:colOff>
      <xdr:row>86</xdr:row>
      <xdr:rowOff>31207</xdr:rowOff>
    </xdr:to>
    <xdr:sp macro="" textlink="計算シート!N44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2958739" y="3982292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AA306C-E8DC-445B-96BD-7DCC3EE949D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161054</xdr:colOff>
      <xdr:row>95</xdr:row>
      <xdr:rowOff>46438</xdr:rowOff>
    </xdr:from>
    <xdr:to>
      <xdr:col>11</xdr:col>
      <xdr:colOff>53903</xdr:colOff>
      <xdr:row>100</xdr:row>
      <xdr:rowOff>37484</xdr:rowOff>
    </xdr:to>
    <xdr:sp macro="" textlink="計算シート!L47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1608854" y="4570813"/>
          <a:ext cx="435774" cy="229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69CB85A-BC19-4C24-A275-8F8D046CAAE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102</xdr:row>
      <xdr:rowOff>8255</xdr:rowOff>
    </xdr:from>
    <xdr:to>
      <xdr:col>11</xdr:col>
      <xdr:colOff>53904</xdr:colOff>
      <xdr:row>106</xdr:row>
      <xdr:rowOff>46029</xdr:rowOff>
    </xdr:to>
    <xdr:sp macro="" textlink="計算シート!L48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1608855" y="4866005"/>
          <a:ext cx="435774" cy="228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894EC92B-3435-4606-9D31-0FC2D2374A13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108</xdr:row>
      <xdr:rowOff>6456</xdr:rowOff>
    </xdr:from>
    <xdr:to>
      <xdr:col>11</xdr:col>
      <xdr:colOff>53904</xdr:colOff>
      <xdr:row>112</xdr:row>
      <xdr:rowOff>44231</xdr:rowOff>
    </xdr:to>
    <xdr:sp macro="" textlink="計算シート!L49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608855" y="5149956"/>
          <a:ext cx="435774" cy="228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932C0E9-24E6-4F71-8130-C80630FDDB45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114</xdr:row>
      <xdr:rowOff>12897</xdr:rowOff>
    </xdr:from>
    <xdr:to>
      <xdr:col>11</xdr:col>
      <xdr:colOff>53904</xdr:colOff>
      <xdr:row>119</xdr:row>
      <xdr:rowOff>1011</xdr:rowOff>
    </xdr:to>
    <xdr:sp macro="" textlink="計算シート!L50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1608855" y="5442147"/>
          <a:ext cx="435774" cy="226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FAB91A09-0CFD-4F43-B666-68E31C270E8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120</xdr:row>
      <xdr:rowOff>15744</xdr:rowOff>
    </xdr:from>
    <xdr:to>
      <xdr:col>11</xdr:col>
      <xdr:colOff>53904</xdr:colOff>
      <xdr:row>125</xdr:row>
      <xdr:rowOff>3856</xdr:rowOff>
    </xdr:to>
    <xdr:sp macro="" textlink="計算シート!L51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608855" y="5730744"/>
          <a:ext cx="435774" cy="226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DC5810F-3628-4765-BCD6-0101DDA51C1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161055</xdr:colOff>
      <xdr:row>126</xdr:row>
      <xdr:rowOff>22870</xdr:rowOff>
    </xdr:from>
    <xdr:to>
      <xdr:col>11</xdr:col>
      <xdr:colOff>53904</xdr:colOff>
      <xdr:row>131</xdr:row>
      <xdr:rowOff>14633</xdr:rowOff>
    </xdr:to>
    <xdr:sp macro="" textlink="計算シート!L52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1608855" y="6023620"/>
          <a:ext cx="435774" cy="229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109A2CA-4296-4D38-A826-F3F70A068F51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95</xdr:row>
      <xdr:rowOff>46438</xdr:rowOff>
    </xdr:from>
    <xdr:to>
      <xdr:col>22</xdr:col>
      <xdr:colOff>130203</xdr:colOff>
      <xdr:row>100</xdr:row>
      <xdr:rowOff>37484</xdr:rowOff>
    </xdr:to>
    <xdr:sp macro="" textlink="計算シート!L54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3677137" y="4570813"/>
          <a:ext cx="434516" cy="229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5D2EC985-AA22-4AB8-A3B2-ADB230176E57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102</xdr:row>
      <xdr:rowOff>8255</xdr:rowOff>
    </xdr:from>
    <xdr:to>
      <xdr:col>22</xdr:col>
      <xdr:colOff>130203</xdr:colOff>
      <xdr:row>106</xdr:row>
      <xdr:rowOff>46029</xdr:rowOff>
    </xdr:to>
    <xdr:sp macro="" textlink="計算シート!L55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677137" y="4866005"/>
          <a:ext cx="434516" cy="228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AFC8D97-201A-4D44-8D35-A9138CB989BC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108</xdr:row>
      <xdr:rowOff>6456</xdr:rowOff>
    </xdr:from>
    <xdr:to>
      <xdr:col>22</xdr:col>
      <xdr:colOff>130203</xdr:colOff>
      <xdr:row>112</xdr:row>
      <xdr:rowOff>44231</xdr:rowOff>
    </xdr:to>
    <xdr:sp macro="" textlink="計算シート!L56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677137" y="5149956"/>
          <a:ext cx="434516" cy="228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8B21F825-C446-4D2C-AAC7-5AC698BD16B0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114</xdr:row>
      <xdr:rowOff>12897</xdr:rowOff>
    </xdr:from>
    <xdr:to>
      <xdr:col>22</xdr:col>
      <xdr:colOff>130203</xdr:colOff>
      <xdr:row>119</xdr:row>
      <xdr:rowOff>1011</xdr:rowOff>
    </xdr:to>
    <xdr:sp macro="" textlink="計算シート!L57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677137" y="5442147"/>
          <a:ext cx="434516" cy="226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BF17D5E8-55FB-4B51-972B-41D47CB04D85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126</xdr:row>
      <xdr:rowOff>22870</xdr:rowOff>
    </xdr:from>
    <xdr:to>
      <xdr:col>22</xdr:col>
      <xdr:colOff>130203</xdr:colOff>
      <xdr:row>131</xdr:row>
      <xdr:rowOff>14633</xdr:rowOff>
    </xdr:to>
    <xdr:sp macro="" textlink="計算シート!L59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3677137" y="6023620"/>
          <a:ext cx="434516" cy="229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70FCD032-E7BF-4A7C-ACDF-F4972886896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57637</xdr:colOff>
      <xdr:row>90</xdr:row>
      <xdr:rowOff>1142</xdr:rowOff>
    </xdr:from>
    <xdr:to>
      <xdr:col>22</xdr:col>
      <xdr:colOff>130203</xdr:colOff>
      <xdr:row>94</xdr:row>
      <xdr:rowOff>38916</xdr:rowOff>
    </xdr:to>
    <xdr:sp macro="" textlink="計算シート!L53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3677137" y="4287392"/>
          <a:ext cx="434516" cy="228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8D02E09-F1BC-44C9-A905-274DB0AED83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95</xdr:row>
      <xdr:rowOff>46438</xdr:rowOff>
    </xdr:from>
    <xdr:to>
      <xdr:col>34</xdr:col>
      <xdr:colOff>31726</xdr:colOff>
      <xdr:row>100</xdr:row>
      <xdr:rowOff>37484</xdr:rowOff>
    </xdr:to>
    <xdr:sp macro="" textlink="計算シート!L61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5749102" y="4570813"/>
          <a:ext cx="435774" cy="229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C932D078-FD3F-49CD-9B8F-B75112C4709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102</xdr:row>
      <xdr:rowOff>8255</xdr:rowOff>
    </xdr:from>
    <xdr:to>
      <xdr:col>34</xdr:col>
      <xdr:colOff>31726</xdr:colOff>
      <xdr:row>106</xdr:row>
      <xdr:rowOff>46029</xdr:rowOff>
    </xdr:to>
    <xdr:sp macro="" textlink="計算シート!L62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5749102" y="4866005"/>
          <a:ext cx="435774" cy="228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EE13FAA1-621A-4DA7-820A-2D1B569E0039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108</xdr:row>
      <xdr:rowOff>6456</xdr:rowOff>
    </xdr:from>
    <xdr:to>
      <xdr:col>34</xdr:col>
      <xdr:colOff>31726</xdr:colOff>
      <xdr:row>112</xdr:row>
      <xdr:rowOff>44231</xdr:rowOff>
    </xdr:to>
    <xdr:sp macro="" textlink="計算シート!L63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5749102" y="5149956"/>
          <a:ext cx="435774" cy="228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D82CE04E-B9B0-40CD-8523-241A8B2C0998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114</xdr:row>
      <xdr:rowOff>12897</xdr:rowOff>
    </xdr:from>
    <xdr:to>
      <xdr:col>34</xdr:col>
      <xdr:colOff>31726</xdr:colOff>
      <xdr:row>119</xdr:row>
      <xdr:rowOff>1011</xdr:rowOff>
    </xdr:to>
    <xdr:sp macro="" textlink="計算シート!L64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5749102" y="5442147"/>
          <a:ext cx="435774" cy="226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DA4BD8C9-5CEE-41F2-B324-BAACDD3F29D2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90</xdr:row>
      <xdr:rowOff>1142</xdr:rowOff>
    </xdr:from>
    <xdr:to>
      <xdr:col>34</xdr:col>
      <xdr:colOff>31726</xdr:colOff>
      <xdr:row>94</xdr:row>
      <xdr:rowOff>38916</xdr:rowOff>
    </xdr:to>
    <xdr:sp macro="" textlink="計算シート!L60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5749102" y="4287392"/>
          <a:ext cx="435774" cy="228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2BFF7D7B-A2C4-45B4-BCBB-F653642493BE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120</xdr:row>
      <xdr:rowOff>15744</xdr:rowOff>
    </xdr:from>
    <xdr:to>
      <xdr:col>34</xdr:col>
      <xdr:colOff>31726</xdr:colOff>
      <xdr:row>125</xdr:row>
      <xdr:rowOff>3856</xdr:rowOff>
    </xdr:to>
    <xdr:sp macro="" textlink="計算シート!L65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5749102" y="5730744"/>
          <a:ext cx="435774" cy="226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3679CD1B-9548-4759-9344-8CB85AD09A0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138877</xdr:colOff>
      <xdr:row>126</xdr:row>
      <xdr:rowOff>22870</xdr:rowOff>
    </xdr:from>
    <xdr:to>
      <xdr:col>34</xdr:col>
      <xdr:colOff>31726</xdr:colOff>
      <xdr:row>131</xdr:row>
      <xdr:rowOff>14633</xdr:rowOff>
    </xdr:to>
    <xdr:sp macro="" textlink="計算シート!L66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5749102" y="6023620"/>
          <a:ext cx="435774" cy="2298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12BA69E4-B9F6-4379-AE27-EAF815C8373F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2928</xdr:colOff>
      <xdr:row>135</xdr:row>
      <xdr:rowOff>12836</xdr:rowOff>
    </xdr:from>
    <xdr:to>
      <xdr:col>35</xdr:col>
      <xdr:colOff>55144</xdr:colOff>
      <xdr:row>138</xdr:row>
      <xdr:rowOff>19639</xdr:rowOff>
    </xdr:to>
    <xdr:sp macro="" textlink="計算シート!L68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2355603" y="6442211"/>
          <a:ext cx="4033666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7C66875B-BF6B-4191-A96E-B4FBE05D5B34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2929</xdr:colOff>
      <xdr:row>140</xdr:row>
      <xdr:rowOff>17562</xdr:rowOff>
    </xdr:from>
    <xdr:to>
      <xdr:col>35</xdr:col>
      <xdr:colOff>60158</xdr:colOff>
      <xdr:row>143</xdr:row>
      <xdr:rowOff>24365</xdr:rowOff>
    </xdr:to>
    <xdr:sp macro="" textlink="計算シート!L69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355604" y="6685062"/>
          <a:ext cx="4038679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9F863EC7-738D-437B-BA1B-6E3E9827A7D6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120316</xdr:colOff>
      <xdr:row>149</xdr:row>
      <xdr:rowOff>49031</xdr:rowOff>
    </xdr:from>
    <xdr:to>
      <xdr:col>4</xdr:col>
      <xdr:colOff>10895</xdr:colOff>
      <xdr:row>154</xdr:row>
      <xdr:rowOff>37145</xdr:rowOff>
    </xdr:to>
    <xdr:sp macro="" textlink="計算シート!L71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301291" y="7145156"/>
          <a:ext cx="433504" cy="226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576000" tIns="0" rIns="0" bIns="0" spcCol="0" rtlCol="0" anchor="ctr" anchorCtr="0"/>
        <a:lstStyle/>
        <a:p>
          <a:pPr algn="r"/>
          <a:fld id="{9C4B661F-41C8-400C-A4B6-A997D092549D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125329</xdr:colOff>
      <xdr:row>160</xdr:row>
      <xdr:rowOff>1299</xdr:rowOff>
    </xdr:from>
    <xdr:to>
      <xdr:col>21</xdr:col>
      <xdr:colOff>65171</xdr:colOff>
      <xdr:row>163</xdr:row>
      <xdr:rowOff>8103</xdr:rowOff>
    </xdr:to>
    <xdr:sp macro="" textlink="計算シート!L72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1030204" y="7621299"/>
          <a:ext cx="2835442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7602EDA-86F1-4890-BF5A-C9B665D0A208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8</xdr:col>
      <xdr:colOff>1575</xdr:colOff>
      <xdr:row>163</xdr:row>
      <xdr:rowOff>43196</xdr:rowOff>
    </xdr:from>
    <xdr:to>
      <xdr:col>21</xdr:col>
      <xdr:colOff>80211</xdr:colOff>
      <xdr:row>167</xdr:row>
      <xdr:rowOff>2374</xdr:rowOff>
    </xdr:to>
    <xdr:sp macro="" textlink="計算シート!L73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1449375" y="7806071"/>
          <a:ext cx="2431311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2AD52DB9-AFF1-4DFF-B1BE-A86C4375E695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26</xdr:col>
      <xdr:colOff>104411</xdr:colOff>
      <xdr:row>163</xdr:row>
      <xdr:rowOff>48515</xdr:rowOff>
    </xdr:from>
    <xdr:to>
      <xdr:col>33</xdr:col>
      <xdr:colOff>166271</xdr:colOff>
      <xdr:row>167</xdr:row>
      <xdr:rowOff>5186</xdr:rowOff>
    </xdr:to>
    <xdr:sp macro="" textlink="計算シート!L75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4809761" y="7811390"/>
          <a:ext cx="1328685" cy="14717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DD004986-B141-4BCA-B862-E301F2D63FF3}" type="TxLink">
            <a:rPr kumimoji="1" lang="en-US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18835</xdr:colOff>
      <xdr:row>161</xdr:row>
      <xdr:rowOff>5151</xdr:rowOff>
    </xdr:from>
    <xdr:to>
      <xdr:col>7</xdr:col>
      <xdr:colOff>146956</xdr:colOff>
      <xdr:row>164</xdr:row>
      <xdr:rowOff>11955</xdr:rowOff>
    </xdr:to>
    <xdr:sp macro="" textlink="計算シート!AU120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923710" y="7672776"/>
          <a:ext cx="490071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6F3C4AF9-60D2-4D42-965C-4D74452653C1}" type="TxLink">
            <a:rPr kumimoji="1" lang="en-US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2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7</xdr:col>
      <xdr:colOff>104236</xdr:colOff>
      <xdr:row>90</xdr:row>
      <xdr:rowOff>1142</xdr:rowOff>
    </xdr:from>
    <xdr:to>
      <xdr:col>11</xdr:col>
      <xdr:colOff>53915</xdr:colOff>
      <xdr:row>94</xdr:row>
      <xdr:rowOff>24775</xdr:rowOff>
    </xdr:to>
    <xdr:sp macro="" textlink="計算シート!L46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1371061" y="4287392"/>
          <a:ext cx="673579" cy="214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792000" tIns="0" rIns="0" bIns="0" spcCol="0" rtlCol="0" anchor="ctr" anchorCtr="0"/>
        <a:lstStyle/>
        <a:p>
          <a:pPr algn="r"/>
          <a:fld id="{243BDC70-C437-4E8D-8519-6FA47A2B222B}" type="TxLink">
            <a:rPr kumimoji="1" lang="en-US" altLang="en-US" sz="900" b="0" i="0" u="none" strike="noStrike" spc="1100" baseline="0">
              <a:solidFill>
                <a:srgbClr val="000000"/>
              </a:solidFill>
              <a:latin typeface="Meiryo UI"/>
              <a:ea typeface="Meiryo UI"/>
            </a:rPr>
            <a:pPr algn="r"/>
            <a:t> </a:t>
          </a:fld>
          <a:endParaRPr kumimoji="1" lang="en-US" altLang="en-US" sz="1200" b="0" i="0" u="none" strike="noStrike" spc="11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20</xdr:col>
      <xdr:colOff>75308</xdr:colOff>
      <xdr:row>120</xdr:row>
      <xdr:rowOff>28838</xdr:rowOff>
    </xdr:from>
    <xdr:to>
      <xdr:col>21</xdr:col>
      <xdr:colOff>82341</xdr:colOff>
      <xdr:row>123</xdr:row>
      <xdr:rowOff>30628</xdr:rowOff>
    </xdr:to>
    <xdr:sp macro="" textlink="計算シート!L58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/>
      </xdr:nvSpPr>
      <xdr:spPr>
        <a:xfrm>
          <a:off x="3694808" y="5743838"/>
          <a:ext cx="18800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CE1F31-17A9-4B2A-AAC3-2EDC5E781043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111146</xdr:colOff>
      <xdr:row>174</xdr:row>
      <xdr:rowOff>22280</xdr:rowOff>
    </xdr:from>
    <xdr:to>
      <xdr:col>4</xdr:col>
      <xdr:colOff>117677</xdr:colOff>
      <xdr:row>177</xdr:row>
      <xdr:rowOff>24072</xdr:rowOff>
    </xdr:to>
    <xdr:sp macro="" textlink="計算シート!L78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654071" y="8309030"/>
          <a:ext cx="187506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2FD61A2-4BAF-4FCA-AF0F-A277FF79FE4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101246</xdr:colOff>
      <xdr:row>174</xdr:row>
      <xdr:rowOff>22280</xdr:rowOff>
    </xdr:from>
    <xdr:to>
      <xdr:col>6</xdr:col>
      <xdr:colOff>108279</xdr:colOff>
      <xdr:row>177</xdr:row>
      <xdr:rowOff>24072</xdr:rowOff>
    </xdr:to>
    <xdr:sp macro="" textlink="計算シート!M78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/>
      </xdr:nvSpPr>
      <xdr:spPr>
        <a:xfrm>
          <a:off x="1006121" y="8309030"/>
          <a:ext cx="18800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BA28AB-E77E-4B6F-B3FC-20E1FD14C61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122318</xdr:colOff>
      <xdr:row>174</xdr:row>
      <xdr:rowOff>22280</xdr:rowOff>
    </xdr:from>
    <xdr:to>
      <xdr:col>10</xdr:col>
      <xdr:colOff>129351</xdr:colOff>
      <xdr:row>177</xdr:row>
      <xdr:rowOff>24072</xdr:rowOff>
    </xdr:to>
    <xdr:sp macro="" textlink="計算シート!N78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1751093" y="8309030"/>
          <a:ext cx="18800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A68F53F-0C03-4EAA-9D5C-CA49C7F359EB}" type="TxLink">
            <a:rPr kumimoji="1" lang="ja-JP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</xdr:col>
      <xdr:colOff>81212</xdr:colOff>
      <xdr:row>177</xdr:row>
      <xdr:rowOff>35991</xdr:rowOff>
    </xdr:from>
    <xdr:to>
      <xdr:col>35</xdr:col>
      <xdr:colOff>100262</xdr:colOff>
      <xdr:row>180</xdr:row>
      <xdr:rowOff>42795</xdr:rowOff>
    </xdr:to>
    <xdr:sp macro="" textlink="計算シート!L79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 txBox="1"/>
      </xdr:nvSpPr>
      <xdr:spPr>
        <a:xfrm>
          <a:off x="262187" y="8465616"/>
          <a:ext cx="6172200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73EC14AB-06F9-4754-B73B-4C156A9D39DF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81212</xdr:colOff>
      <xdr:row>181</xdr:row>
      <xdr:rowOff>1589</xdr:rowOff>
    </xdr:from>
    <xdr:to>
      <xdr:col>35</xdr:col>
      <xdr:colOff>100262</xdr:colOff>
      <xdr:row>184</xdr:row>
      <xdr:rowOff>8390</xdr:rowOff>
    </xdr:to>
    <xdr:sp macro="" textlink="計算シート!L80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/>
      </xdr:nvSpPr>
      <xdr:spPr>
        <a:xfrm>
          <a:off x="262187" y="8621714"/>
          <a:ext cx="6172200" cy="1496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ADA01927-9E1D-4ACF-A32D-81831DE74828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</xdr:col>
      <xdr:colOff>81212</xdr:colOff>
      <xdr:row>184</xdr:row>
      <xdr:rowOff>3377</xdr:rowOff>
    </xdr:from>
    <xdr:to>
      <xdr:col>35</xdr:col>
      <xdr:colOff>100262</xdr:colOff>
      <xdr:row>187</xdr:row>
      <xdr:rowOff>10181</xdr:rowOff>
    </xdr:to>
    <xdr:sp macro="" textlink="計算シート!L81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 txBox="1"/>
      </xdr:nvSpPr>
      <xdr:spPr>
        <a:xfrm>
          <a:off x="262187" y="8766377"/>
          <a:ext cx="6172200" cy="149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58E491F9-1557-4FA1-8CE4-87CEE8C277C7}" type="TxLink">
            <a:rPr kumimoji="1" lang="ja-JP" altLang="en-US" sz="9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3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106139</xdr:colOff>
      <xdr:row>31</xdr:row>
      <xdr:rowOff>22162</xdr:rowOff>
    </xdr:from>
    <xdr:to>
      <xdr:col>16</xdr:col>
      <xdr:colOff>135243</xdr:colOff>
      <xdr:row>36</xdr:row>
      <xdr:rowOff>16860</xdr:rowOff>
    </xdr:to>
    <xdr:sp macro="" textlink="計算シート!L12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/>
      </xdr:nvSpPr>
      <xdr:spPr>
        <a:xfrm>
          <a:off x="1011014" y="1498537"/>
          <a:ext cx="2019829" cy="232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72000" tIns="0" rIns="0" bIns="0" spcCol="0" rtlCol="0" anchor="ctr" anchorCtr="0"/>
        <a:lstStyle/>
        <a:p>
          <a:pPr algn="l"/>
          <a:fld id="{6C2C2946-5B2D-4DBD-ABD4-DB7C1D89879B}" type="TxLink">
            <a:rPr kumimoji="1" lang="en-US" altLang="en-US" sz="900" b="0" i="0" u="none" strike="noStrike" spc="140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0" i="0" u="none" strike="noStrike" spc="14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105657</xdr:colOff>
      <xdr:row>37</xdr:row>
      <xdr:rowOff>44694</xdr:rowOff>
    </xdr:from>
    <xdr:to>
      <xdr:col>21</xdr:col>
      <xdr:colOff>160421</xdr:colOff>
      <xdr:row>42</xdr:row>
      <xdr:rowOff>39394</xdr:rowOff>
    </xdr:to>
    <xdr:sp macro="" textlink="計算シート!L15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1010532" y="1806819"/>
          <a:ext cx="2950364" cy="232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72000" tIns="0" rIns="0" bIns="0" spcCol="0" rtlCol="0" anchor="ctr" anchorCtr="0"/>
        <a:lstStyle/>
        <a:p>
          <a:pPr algn="l"/>
          <a:fld id="{B3853534-16B9-4276-84A5-65CDA0D4239C}" type="TxLink">
            <a:rPr kumimoji="1" lang="en-US" altLang="en-US" sz="900" b="0" i="0" u="none" strike="noStrike" spc="1400" baseline="0">
              <a:solidFill>
                <a:srgbClr val="000000"/>
              </a:solidFill>
              <a:latin typeface="Meiryo UI"/>
              <a:ea typeface="Meiryo UI"/>
            </a:rPr>
            <a:pPr algn="l"/>
            <a:t> </a:t>
          </a:fld>
          <a:endParaRPr kumimoji="1" lang="en-US" altLang="en-US" sz="1200" b="0" i="0" u="none" strike="noStrike" spc="140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108389</xdr:colOff>
      <xdr:row>163</xdr:row>
      <xdr:rowOff>3547</xdr:rowOff>
    </xdr:from>
    <xdr:to>
      <xdr:col>7</xdr:col>
      <xdr:colOff>42366</xdr:colOff>
      <xdr:row>166</xdr:row>
      <xdr:rowOff>10350</xdr:rowOff>
    </xdr:to>
    <xdr:sp macro="" textlink="計算シート!L74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832289" y="7766422"/>
          <a:ext cx="476902" cy="149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non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l"/>
          <a:fld id="{0D65C6F7-360D-4923-B0EB-682459B794A7}" type="TxLink">
            <a:rPr kumimoji="1" lang="en-US" altLang="en-US" sz="700" b="0" i="0" u="none" strike="noStrike" kern="1200">
              <a:solidFill>
                <a:srgbClr val="000000"/>
              </a:solidFill>
              <a:latin typeface="Meiryo UI"/>
              <a:ea typeface="Meiryo UI"/>
              <a:cs typeface="+mn-cs"/>
            </a:rPr>
            <a:pPr marL="0" indent="0" algn="l"/>
            <a:t> </a:t>
          </a:fld>
          <a:endParaRPr kumimoji="1" lang="en-US" altLang="en-US" sz="100" kern="12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5</xdr:col>
      <xdr:colOff>116959</xdr:colOff>
      <xdr:row>224</xdr:row>
      <xdr:rowOff>1032</xdr:rowOff>
    </xdr:from>
    <xdr:to>
      <xdr:col>6</xdr:col>
      <xdr:colOff>126372</xdr:colOff>
      <xdr:row>227</xdr:row>
      <xdr:rowOff>1691</xdr:rowOff>
    </xdr:to>
    <xdr:sp macro="" textlink="計算シート!L89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1021834" y="10669032"/>
          <a:ext cx="190388" cy="143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71AF77E-1D07-47DB-9D53-DF36FC17411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25725</xdr:colOff>
      <xdr:row>223</xdr:row>
      <xdr:rowOff>43613</xdr:rowOff>
    </xdr:from>
    <xdr:to>
      <xdr:col>11</xdr:col>
      <xdr:colOff>37019</xdr:colOff>
      <xdr:row>226</xdr:row>
      <xdr:rowOff>45402</xdr:rowOff>
    </xdr:to>
    <xdr:sp macro="" textlink="計算シート!M89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1835475" y="10663988"/>
          <a:ext cx="192269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4F995F7-70DC-463F-A3DA-5B85B87C37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223</xdr:row>
      <xdr:rowOff>45856</xdr:rowOff>
    </xdr:from>
    <xdr:to>
      <xdr:col>15</xdr:col>
      <xdr:colOff>143347</xdr:colOff>
      <xdr:row>227</xdr:row>
      <xdr:rowOff>20</xdr:rowOff>
    </xdr:to>
    <xdr:sp macro="" textlink="計算シート!N89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2667581" y="10666231"/>
          <a:ext cx="190391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55CE3EA-0A37-42B2-A725-F9B78FDDC77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227</xdr:row>
      <xdr:rowOff>33958</xdr:rowOff>
    </xdr:from>
    <xdr:to>
      <xdr:col>6</xdr:col>
      <xdr:colOff>119301</xdr:colOff>
      <xdr:row>230</xdr:row>
      <xdr:rowOff>35749</xdr:rowOff>
    </xdr:to>
    <xdr:sp macro="" textlink="計算シート!L90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1014763" y="10844833"/>
          <a:ext cx="190388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CBEFB5-5B84-4781-98C9-E45F152AA6B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21237</xdr:colOff>
      <xdr:row>227</xdr:row>
      <xdr:rowOff>28792</xdr:rowOff>
    </xdr:from>
    <xdr:to>
      <xdr:col>11</xdr:col>
      <xdr:colOff>32531</xdr:colOff>
      <xdr:row>230</xdr:row>
      <xdr:rowOff>30583</xdr:rowOff>
    </xdr:to>
    <xdr:sp macro="" textlink="計算シート!M90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830987" y="10839667"/>
          <a:ext cx="192269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DACD489-3A29-4DEB-B46B-6F0F922623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227</xdr:row>
      <xdr:rowOff>32488</xdr:rowOff>
    </xdr:from>
    <xdr:to>
      <xdr:col>15</xdr:col>
      <xdr:colOff>143347</xdr:colOff>
      <xdr:row>230</xdr:row>
      <xdr:rowOff>34279</xdr:rowOff>
    </xdr:to>
    <xdr:sp macro="" textlink="計算シート!N90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2667581" y="10843363"/>
          <a:ext cx="190391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CDA4B4D-78EA-4A87-B626-27367D728C6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115054</xdr:colOff>
      <xdr:row>236</xdr:row>
      <xdr:rowOff>2219</xdr:rowOff>
    </xdr:from>
    <xdr:to>
      <xdr:col>6</xdr:col>
      <xdr:colOff>124467</xdr:colOff>
      <xdr:row>239</xdr:row>
      <xdr:rowOff>4009</xdr:rowOff>
    </xdr:to>
    <xdr:sp macro="" textlink="計算シート!L92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1019929" y="11241719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A6C1825-E7EC-4C07-8CA6-0C6A1F1FF63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23820</xdr:colOff>
      <xdr:row>235</xdr:row>
      <xdr:rowOff>46131</xdr:rowOff>
    </xdr:from>
    <xdr:to>
      <xdr:col>11</xdr:col>
      <xdr:colOff>35114</xdr:colOff>
      <xdr:row>239</xdr:row>
      <xdr:rowOff>1426</xdr:rowOff>
    </xdr:to>
    <xdr:sp macro="" textlink="計算シート!M92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1833570" y="11238006"/>
          <a:ext cx="192269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159486-4D2F-447F-913C-1E15A9C87D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133931</xdr:colOff>
      <xdr:row>236</xdr:row>
      <xdr:rowOff>2219</xdr:rowOff>
    </xdr:from>
    <xdr:to>
      <xdr:col>15</xdr:col>
      <xdr:colOff>143347</xdr:colOff>
      <xdr:row>239</xdr:row>
      <xdr:rowOff>6496</xdr:rowOff>
    </xdr:to>
    <xdr:sp macro="" textlink="計算シート!N92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/>
      </xdr:nvSpPr>
      <xdr:spPr>
        <a:xfrm>
          <a:off x="2667581" y="11241719"/>
          <a:ext cx="190391" cy="147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090726D-15D2-4EBB-8F05-A37DC8DDC01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240</xdr:row>
      <xdr:rowOff>38962</xdr:rowOff>
    </xdr:from>
    <xdr:to>
      <xdr:col>6</xdr:col>
      <xdr:colOff>119301</xdr:colOff>
      <xdr:row>243</xdr:row>
      <xdr:rowOff>40752</xdr:rowOff>
    </xdr:to>
    <xdr:sp macro="" textlink="計算シート!L93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 txBox="1"/>
      </xdr:nvSpPr>
      <xdr:spPr>
        <a:xfrm>
          <a:off x="1014763" y="11468962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26159CC-86DE-4FD0-B9A0-444E5C13EF5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21237</xdr:colOff>
      <xdr:row>240</xdr:row>
      <xdr:rowOff>33796</xdr:rowOff>
    </xdr:from>
    <xdr:to>
      <xdr:col>11</xdr:col>
      <xdr:colOff>32531</xdr:colOff>
      <xdr:row>243</xdr:row>
      <xdr:rowOff>35586</xdr:rowOff>
    </xdr:to>
    <xdr:sp macro="" textlink="計算シート!M93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/>
      </xdr:nvSpPr>
      <xdr:spPr>
        <a:xfrm>
          <a:off x="1830987" y="11463796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DD84972-4A10-485A-894F-DD32ADC7975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131348</xdr:colOff>
      <xdr:row>240</xdr:row>
      <xdr:rowOff>36379</xdr:rowOff>
    </xdr:from>
    <xdr:to>
      <xdr:col>15</xdr:col>
      <xdr:colOff>140764</xdr:colOff>
      <xdr:row>243</xdr:row>
      <xdr:rowOff>38169</xdr:rowOff>
    </xdr:to>
    <xdr:sp macro="" textlink="計算シート!N93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/>
      </xdr:nvSpPr>
      <xdr:spPr>
        <a:xfrm>
          <a:off x="2664998" y="11466379"/>
          <a:ext cx="190391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63C1E77-B27A-4C66-B3C2-49F97C9C4E0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113609</xdr:colOff>
      <xdr:row>244</xdr:row>
      <xdr:rowOff>45200</xdr:rowOff>
    </xdr:from>
    <xdr:to>
      <xdr:col>6</xdr:col>
      <xdr:colOff>124467</xdr:colOff>
      <xdr:row>248</xdr:row>
      <xdr:rowOff>495</xdr:rowOff>
    </xdr:to>
    <xdr:sp macro="" textlink="計算シート!L94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/>
      </xdr:nvSpPr>
      <xdr:spPr>
        <a:xfrm>
          <a:off x="1018484" y="11665700"/>
          <a:ext cx="191833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423C7AB-17AC-454D-9FEF-0A42EF74C60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19793</xdr:colOff>
      <xdr:row>244</xdr:row>
      <xdr:rowOff>45200</xdr:rowOff>
    </xdr:from>
    <xdr:to>
      <xdr:col>11</xdr:col>
      <xdr:colOff>32531</xdr:colOff>
      <xdr:row>248</xdr:row>
      <xdr:rowOff>495</xdr:rowOff>
    </xdr:to>
    <xdr:sp macro="" textlink="計算シート!M94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 txBox="1"/>
      </xdr:nvSpPr>
      <xdr:spPr>
        <a:xfrm>
          <a:off x="1829543" y="11665700"/>
          <a:ext cx="193713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7560C4F-3642-45E5-A00D-BD10C17559A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132488</xdr:colOff>
      <xdr:row>244</xdr:row>
      <xdr:rowOff>45200</xdr:rowOff>
    </xdr:from>
    <xdr:to>
      <xdr:col>15</xdr:col>
      <xdr:colOff>143347</xdr:colOff>
      <xdr:row>248</xdr:row>
      <xdr:rowOff>495</xdr:rowOff>
    </xdr:to>
    <xdr:sp macro="" textlink="計算シート!N94">
      <xdr:nvSpPr>
        <xdr:cNvPr id="104" name="テキスト ボックス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 txBox="1"/>
      </xdr:nvSpPr>
      <xdr:spPr>
        <a:xfrm>
          <a:off x="2666138" y="11665700"/>
          <a:ext cx="191834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AE73AD2-7ED6-45B0-BAE7-B424C6FEBAB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249</xdr:row>
      <xdr:rowOff>7511</xdr:rowOff>
    </xdr:from>
    <xdr:to>
      <xdr:col>6</xdr:col>
      <xdr:colOff>121884</xdr:colOff>
      <xdr:row>252</xdr:row>
      <xdr:rowOff>9302</xdr:rowOff>
    </xdr:to>
    <xdr:sp macro="" textlink="計算シート!L95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/>
      </xdr:nvSpPr>
      <xdr:spPr>
        <a:xfrm>
          <a:off x="1015901" y="11866136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0CD159F-2A39-4A65-BB5F-DB684AA9245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17210</xdr:colOff>
      <xdr:row>249</xdr:row>
      <xdr:rowOff>7511</xdr:rowOff>
    </xdr:from>
    <xdr:to>
      <xdr:col>11</xdr:col>
      <xdr:colOff>29948</xdr:colOff>
      <xdr:row>252</xdr:row>
      <xdr:rowOff>9302</xdr:rowOff>
    </xdr:to>
    <xdr:sp macro="" textlink="計算シート!M95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 txBox="1"/>
      </xdr:nvSpPr>
      <xdr:spPr>
        <a:xfrm>
          <a:off x="1826960" y="11866136"/>
          <a:ext cx="19371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547AF2-18A5-4816-A805-42B51571AD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132488</xdr:colOff>
      <xdr:row>249</xdr:row>
      <xdr:rowOff>7511</xdr:rowOff>
    </xdr:from>
    <xdr:to>
      <xdr:col>15</xdr:col>
      <xdr:colOff>143347</xdr:colOff>
      <xdr:row>252</xdr:row>
      <xdr:rowOff>9302</xdr:rowOff>
    </xdr:to>
    <xdr:sp macro="" textlink="計算シート!N95">
      <xdr:nvSpPr>
        <xdr:cNvPr id="107" name="テキスト ボックス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/>
      </xdr:nvSpPr>
      <xdr:spPr>
        <a:xfrm>
          <a:off x="2666138" y="11866136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3BDF38E-4446-4965-B429-50CD654B59A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257</xdr:row>
      <xdr:rowOff>28197</xdr:rowOff>
    </xdr:from>
    <xdr:to>
      <xdr:col>6</xdr:col>
      <xdr:colOff>121884</xdr:colOff>
      <xdr:row>260</xdr:row>
      <xdr:rowOff>29987</xdr:rowOff>
    </xdr:to>
    <xdr:sp macro="" textlink="計算シート!L97">
      <xdr:nvSpPr>
        <xdr:cNvPr id="108" name="テキスト ボックス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1015901" y="12267822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4A8A05F-4BFB-4DD2-B971-C1649361A11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9</xdr:col>
      <xdr:colOff>182589</xdr:colOff>
      <xdr:row>257</xdr:row>
      <xdr:rowOff>30780</xdr:rowOff>
    </xdr:from>
    <xdr:to>
      <xdr:col>11</xdr:col>
      <xdr:colOff>10049</xdr:colOff>
      <xdr:row>260</xdr:row>
      <xdr:rowOff>32570</xdr:rowOff>
    </xdr:to>
    <xdr:sp macro="" textlink="計算シート!M97">
      <xdr:nvSpPr>
        <xdr:cNvPr id="109" name="テキスト ボックス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 txBox="1"/>
      </xdr:nvSpPr>
      <xdr:spPr>
        <a:xfrm>
          <a:off x="1811364" y="12270405"/>
          <a:ext cx="18941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B63E2D-CDCE-480F-B398-9F15BC9944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112436</xdr:colOff>
      <xdr:row>257</xdr:row>
      <xdr:rowOff>28197</xdr:rowOff>
    </xdr:from>
    <xdr:to>
      <xdr:col>15</xdr:col>
      <xdr:colOff>123295</xdr:colOff>
      <xdr:row>260</xdr:row>
      <xdr:rowOff>29987</xdr:rowOff>
    </xdr:to>
    <xdr:sp macro="" textlink="計算シート!N97">
      <xdr:nvSpPr>
        <xdr:cNvPr id="110" name="テキスト ボックス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/>
      </xdr:nvSpPr>
      <xdr:spPr>
        <a:xfrm>
          <a:off x="2646086" y="12267822"/>
          <a:ext cx="19183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972B59-5661-44B6-9922-F062A1FF5FD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109888</xdr:colOff>
      <xdr:row>231</xdr:row>
      <xdr:rowOff>42219</xdr:rowOff>
    </xdr:from>
    <xdr:to>
      <xdr:col>6</xdr:col>
      <xdr:colOff>119301</xdr:colOff>
      <xdr:row>234</xdr:row>
      <xdr:rowOff>44009</xdr:rowOff>
    </xdr:to>
    <xdr:sp macro="" textlink="計算シート!L91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 txBox="1"/>
      </xdr:nvSpPr>
      <xdr:spPr>
        <a:xfrm>
          <a:off x="1014763" y="11043594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1E018F4-76ED-4EE7-AADB-3DE58CDE68B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95443</xdr:colOff>
      <xdr:row>231</xdr:row>
      <xdr:rowOff>39636</xdr:rowOff>
    </xdr:from>
    <xdr:to>
      <xdr:col>9</xdr:col>
      <xdr:colOff>104857</xdr:colOff>
      <xdr:row>234</xdr:row>
      <xdr:rowOff>41426</xdr:rowOff>
    </xdr:to>
    <xdr:sp macro="" textlink="計算シート!M91">
      <xdr:nvSpPr>
        <xdr:cNvPr id="112" name="テキスト ボックス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/>
      </xdr:nvSpPr>
      <xdr:spPr>
        <a:xfrm>
          <a:off x="1543243" y="11041011"/>
          <a:ext cx="19038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EB694C-C902-4BDB-89D9-8ED960DA3C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13351</xdr:colOff>
      <xdr:row>231</xdr:row>
      <xdr:rowOff>42219</xdr:rowOff>
    </xdr:from>
    <xdr:to>
      <xdr:col>13</xdr:col>
      <xdr:colOff>22765</xdr:colOff>
      <xdr:row>234</xdr:row>
      <xdr:rowOff>44009</xdr:rowOff>
    </xdr:to>
    <xdr:sp macro="" textlink="計算シート!N91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 txBox="1"/>
      </xdr:nvSpPr>
      <xdr:spPr>
        <a:xfrm>
          <a:off x="2185051" y="11043594"/>
          <a:ext cx="19038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92CAEA9-3E12-4A65-BB7E-D31D4C68862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76542</xdr:colOff>
      <xdr:row>231</xdr:row>
      <xdr:rowOff>42219</xdr:rowOff>
    </xdr:from>
    <xdr:to>
      <xdr:col>16</xdr:col>
      <xdr:colOff>85957</xdr:colOff>
      <xdr:row>234</xdr:row>
      <xdr:rowOff>44009</xdr:rowOff>
    </xdr:to>
    <xdr:sp macro="" textlink="計算シート!O91">
      <xdr:nvSpPr>
        <xdr:cNvPr id="114" name="テキスト ボックス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/>
      </xdr:nvSpPr>
      <xdr:spPr>
        <a:xfrm>
          <a:off x="2791167" y="11043594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F834FA-5F59-4E4A-B28B-4BD6BEC581A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111026</xdr:colOff>
      <xdr:row>253</xdr:row>
      <xdr:rowOff>28042</xdr:rowOff>
    </xdr:from>
    <xdr:to>
      <xdr:col>6</xdr:col>
      <xdr:colOff>121884</xdr:colOff>
      <xdr:row>256</xdr:row>
      <xdr:rowOff>29831</xdr:rowOff>
    </xdr:to>
    <xdr:sp macro="" textlink="計算シート!L96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 txBox="1"/>
      </xdr:nvSpPr>
      <xdr:spPr>
        <a:xfrm>
          <a:off x="1015901" y="12077167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412F724-FABE-4C64-A053-C718293989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90057</xdr:colOff>
      <xdr:row>253</xdr:row>
      <xdr:rowOff>25257</xdr:rowOff>
    </xdr:from>
    <xdr:to>
      <xdr:col>9</xdr:col>
      <xdr:colOff>100915</xdr:colOff>
      <xdr:row>256</xdr:row>
      <xdr:rowOff>27046</xdr:rowOff>
    </xdr:to>
    <xdr:sp macro="" textlink="計算シート!M96">
      <xdr:nvSpPr>
        <xdr:cNvPr id="116" name="テキスト ボックス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1537857" y="12074382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E9C090E-B87F-4F88-8ED1-73D7F5E0C74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18349</xdr:colOff>
      <xdr:row>253</xdr:row>
      <xdr:rowOff>27841</xdr:rowOff>
    </xdr:from>
    <xdr:to>
      <xdr:col>13</xdr:col>
      <xdr:colOff>29206</xdr:colOff>
      <xdr:row>256</xdr:row>
      <xdr:rowOff>29630</xdr:rowOff>
    </xdr:to>
    <xdr:sp macro="" textlink="計算シート!N96">
      <xdr:nvSpPr>
        <xdr:cNvPr id="117" name="テキスト ボックス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 txBox="1"/>
      </xdr:nvSpPr>
      <xdr:spPr>
        <a:xfrm>
          <a:off x="2190049" y="12076966"/>
          <a:ext cx="191832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4CEF100-6596-403F-9923-EF073E3125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45839</xdr:colOff>
      <xdr:row>253</xdr:row>
      <xdr:rowOff>28042</xdr:rowOff>
    </xdr:from>
    <xdr:to>
      <xdr:col>16</xdr:col>
      <xdr:colOff>56697</xdr:colOff>
      <xdr:row>256</xdr:row>
      <xdr:rowOff>29831</xdr:rowOff>
    </xdr:to>
    <xdr:sp macro="" textlink="計算シート!O96">
      <xdr:nvSpPr>
        <xdr:cNvPr id="118" name="テキスト ボックス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 txBox="1"/>
      </xdr:nvSpPr>
      <xdr:spPr>
        <a:xfrm>
          <a:off x="2760464" y="12077167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C018774-9269-4DEB-AB0E-AEB4A7ED1C6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26194</xdr:colOff>
      <xdr:row>261</xdr:row>
      <xdr:rowOff>35101</xdr:rowOff>
    </xdr:from>
    <xdr:to>
      <xdr:col>4</xdr:col>
      <xdr:colOff>37051</xdr:colOff>
      <xdr:row>264</xdr:row>
      <xdr:rowOff>36892</xdr:rowOff>
    </xdr:to>
    <xdr:sp macro="" textlink="計算シート!L98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 txBox="1"/>
      </xdr:nvSpPr>
      <xdr:spPr>
        <a:xfrm>
          <a:off x="569119" y="12465226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585EE66-2575-4950-9D69-AED31B092B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159183</xdr:colOff>
      <xdr:row>261</xdr:row>
      <xdr:rowOff>27756</xdr:rowOff>
    </xdr:from>
    <xdr:to>
      <xdr:col>6</xdr:col>
      <xdr:colOff>170041</xdr:colOff>
      <xdr:row>264</xdr:row>
      <xdr:rowOff>29547</xdr:rowOff>
    </xdr:to>
    <xdr:sp macro="" textlink="計算シート!M98">
      <xdr:nvSpPr>
        <xdr:cNvPr id="120" name="テキスト ボックス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 txBox="1"/>
      </xdr:nvSpPr>
      <xdr:spPr>
        <a:xfrm>
          <a:off x="1064058" y="1245788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FE01291-0961-4429-AE50-76933469335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163289</xdr:colOff>
      <xdr:row>261</xdr:row>
      <xdr:rowOff>30339</xdr:rowOff>
    </xdr:from>
    <xdr:to>
      <xdr:col>9</xdr:col>
      <xdr:colOff>174147</xdr:colOff>
      <xdr:row>264</xdr:row>
      <xdr:rowOff>32130</xdr:rowOff>
    </xdr:to>
    <xdr:sp macro="" textlink="計算シート!N98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 txBox="1"/>
      </xdr:nvSpPr>
      <xdr:spPr>
        <a:xfrm>
          <a:off x="1611089" y="12460464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221A172-74C3-47B0-8A4F-C5A12F8BB23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174992</xdr:colOff>
      <xdr:row>261</xdr:row>
      <xdr:rowOff>29935</xdr:rowOff>
    </xdr:from>
    <xdr:to>
      <xdr:col>13</xdr:col>
      <xdr:colOff>5376</xdr:colOff>
      <xdr:row>264</xdr:row>
      <xdr:rowOff>31726</xdr:rowOff>
    </xdr:to>
    <xdr:sp macro="" textlink="計算シート!O98">
      <xdr:nvSpPr>
        <xdr:cNvPr id="122" name="テキスト ボックス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/>
      </xdr:nvSpPr>
      <xdr:spPr>
        <a:xfrm>
          <a:off x="2165717" y="12460060"/>
          <a:ext cx="1923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C7578F7-2A07-4B83-B1AB-045E91B10DD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175606</xdr:colOff>
      <xdr:row>261</xdr:row>
      <xdr:rowOff>22590</xdr:rowOff>
    </xdr:from>
    <xdr:to>
      <xdr:col>16</xdr:col>
      <xdr:colOff>40573</xdr:colOff>
      <xdr:row>264</xdr:row>
      <xdr:rowOff>24381</xdr:rowOff>
    </xdr:to>
    <xdr:sp macro="" textlink="計算シート!P98">
      <xdr:nvSpPr>
        <xdr:cNvPr id="123" name="テキスト ボックス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 txBox="1"/>
      </xdr:nvSpPr>
      <xdr:spPr>
        <a:xfrm>
          <a:off x="2709256" y="12452715"/>
          <a:ext cx="22691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19FA04-A79F-4606-98A4-3852E0F2AA3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</xdr:col>
      <xdr:colOff>26395</xdr:colOff>
      <xdr:row>265</xdr:row>
      <xdr:rowOff>35817</xdr:rowOff>
    </xdr:from>
    <xdr:to>
      <xdr:col>4</xdr:col>
      <xdr:colOff>37252</xdr:colOff>
      <xdr:row>268</xdr:row>
      <xdr:rowOff>37608</xdr:rowOff>
    </xdr:to>
    <xdr:sp macro="" textlink="計算シート!L99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/>
      </xdr:nvSpPr>
      <xdr:spPr>
        <a:xfrm>
          <a:off x="569320" y="12656442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B6175FA-8D5C-406B-93C5-5E92878FC6E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156801</xdr:colOff>
      <xdr:row>265</xdr:row>
      <xdr:rowOff>33638</xdr:rowOff>
    </xdr:from>
    <xdr:to>
      <xdr:col>6</xdr:col>
      <xdr:colOff>167659</xdr:colOff>
      <xdr:row>268</xdr:row>
      <xdr:rowOff>35429</xdr:rowOff>
    </xdr:to>
    <xdr:sp macro="" textlink="計算シート!M99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 txBox="1"/>
      </xdr:nvSpPr>
      <xdr:spPr>
        <a:xfrm>
          <a:off x="1061676" y="12654263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533C7C2-4C3A-43C2-83A2-31565DBE9F0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163692</xdr:colOff>
      <xdr:row>265</xdr:row>
      <xdr:rowOff>31054</xdr:rowOff>
    </xdr:from>
    <xdr:to>
      <xdr:col>9</xdr:col>
      <xdr:colOff>174550</xdr:colOff>
      <xdr:row>268</xdr:row>
      <xdr:rowOff>32845</xdr:rowOff>
    </xdr:to>
    <xdr:sp macro="" textlink="計算シート!N99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/>
      </xdr:nvSpPr>
      <xdr:spPr>
        <a:xfrm>
          <a:off x="1611492" y="1265167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929CBC7-DB5E-4153-8357-09D31B85751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172610</xdr:colOff>
      <xdr:row>265</xdr:row>
      <xdr:rowOff>33435</xdr:rowOff>
    </xdr:from>
    <xdr:to>
      <xdr:col>13</xdr:col>
      <xdr:colOff>2994</xdr:colOff>
      <xdr:row>268</xdr:row>
      <xdr:rowOff>35226</xdr:rowOff>
    </xdr:to>
    <xdr:sp macro="" textlink="計算シート!O99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 txBox="1"/>
      </xdr:nvSpPr>
      <xdr:spPr>
        <a:xfrm>
          <a:off x="2163335" y="12654060"/>
          <a:ext cx="1923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1CDC3F6-BFC2-42F1-B9C1-A94AA6D1BA0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173022</xdr:colOff>
      <xdr:row>265</xdr:row>
      <xdr:rowOff>28673</xdr:rowOff>
    </xdr:from>
    <xdr:to>
      <xdr:col>16</xdr:col>
      <xdr:colOff>37989</xdr:colOff>
      <xdr:row>268</xdr:row>
      <xdr:rowOff>30464</xdr:rowOff>
    </xdr:to>
    <xdr:sp macro="" textlink="計算シート!P99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/>
      </xdr:nvSpPr>
      <xdr:spPr>
        <a:xfrm>
          <a:off x="2706672" y="12649298"/>
          <a:ext cx="22691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DC95E6-37D7-4B8B-928E-9B39B5A5C2F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56102</xdr:colOff>
      <xdr:row>215</xdr:row>
      <xdr:rowOff>28844</xdr:rowOff>
    </xdr:from>
    <xdr:to>
      <xdr:col>5</xdr:col>
      <xdr:colOff>65516</xdr:colOff>
      <xdr:row>218</xdr:row>
      <xdr:rowOff>30634</xdr:rowOff>
    </xdr:to>
    <xdr:sp macro="" textlink="計算シート!L86">
      <xdr:nvSpPr>
        <xdr:cNvPr id="129" name="テキスト ボックス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/>
      </xdr:nvSpPr>
      <xdr:spPr>
        <a:xfrm>
          <a:off x="780002" y="10268219"/>
          <a:ext cx="19038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0310D19-826A-48D0-9224-044BCFA0974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／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109575</xdr:colOff>
      <xdr:row>215</xdr:row>
      <xdr:rowOff>29045</xdr:rowOff>
    </xdr:from>
    <xdr:to>
      <xdr:col>7</xdr:col>
      <xdr:colOff>118991</xdr:colOff>
      <xdr:row>218</xdr:row>
      <xdr:rowOff>30835</xdr:rowOff>
    </xdr:to>
    <xdr:sp macro="" textlink="計算シート!M86">
      <xdr:nvSpPr>
        <xdr:cNvPr id="130" name="テキスト ボックス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/>
      </xdr:nvSpPr>
      <xdr:spPr>
        <a:xfrm>
          <a:off x="1195425" y="10268420"/>
          <a:ext cx="190391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17078A0-B8D9-42ED-951D-3628EBFA591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154804</xdr:colOff>
      <xdr:row>215</xdr:row>
      <xdr:rowOff>26463</xdr:rowOff>
    </xdr:from>
    <xdr:to>
      <xdr:col>9</xdr:col>
      <xdr:colOff>160136</xdr:colOff>
      <xdr:row>218</xdr:row>
      <xdr:rowOff>28253</xdr:rowOff>
    </xdr:to>
    <xdr:sp macro="" textlink="計算シート!N86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/>
      </xdr:nvSpPr>
      <xdr:spPr>
        <a:xfrm>
          <a:off x="1602604" y="10265838"/>
          <a:ext cx="18630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FFB5677-1766-4804-A2EA-AE1DA81E635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11</xdr:col>
      <xdr:colOff>40962</xdr:colOff>
      <xdr:row>215</xdr:row>
      <xdr:rowOff>26462</xdr:rowOff>
    </xdr:from>
    <xdr:to>
      <xdr:col>12</xdr:col>
      <xdr:colOff>50376</xdr:colOff>
      <xdr:row>218</xdr:row>
      <xdr:rowOff>28252</xdr:rowOff>
    </xdr:to>
    <xdr:sp macro="" textlink="計算シート!O86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 txBox="1"/>
      </xdr:nvSpPr>
      <xdr:spPr>
        <a:xfrm>
          <a:off x="2031687" y="10265837"/>
          <a:ext cx="19038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A64309A-5EB4-492A-AA8B-A6F4222E48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13</xdr:col>
      <xdr:colOff>80462</xdr:colOff>
      <xdr:row>215</xdr:row>
      <xdr:rowOff>29045</xdr:rowOff>
    </xdr:from>
    <xdr:to>
      <xdr:col>14</xdr:col>
      <xdr:colOff>89876</xdr:colOff>
      <xdr:row>218</xdr:row>
      <xdr:rowOff>30835</xdr:rowOff>
    </xdr:to>
    <xdr:sp macro="" textlink="計算シート!P86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/>
      </xdr:nvSpPr>
      <xdr:spPr>
        <a:xfrm>
          <a:off x="2433137" y="10268420"/>
          <a:ext cx="19038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A9B4FC-D73C-4201-BC99-84274B6D72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117756</xdr:colOff>
      <xdr:row>215</xdr:row>
      <xdr:rowOff>29046</xdr:rowOff>
    </xdr:from>
    <xdr:to>
      <xdr:col>16</xdr:col>
      <xdr:colOff>126618</xdr:colOff>
      <xdr:row>218</xdr:row>
      <xdr:rowOff>30836</xdr:rowOff>
    </xdr:to>
    <xdr:sp macro="" textlink="計算シート!Q86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/>
      </xdr:nvSpPr>
      <xdr:spPr>
        <a:xfrm>
          <a:off x="2832381" y="10268421"/>
          <a:ext cx="18983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DD3C7EA-F674-4382-98C1-471FA616670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37972</xdr:colOff>
      <xdr:row>219</xdr:row>
      <xdr:rowOff>34976</xdr:rowOff>
    </xdr:from>
    <xdr:to>
      <xdr:col>6</xdr:col>
      <xdr:colOff>47386</xdr:colOff>
      <xdr:row>222</xdr:row>
      <xdr:rowOff>39254</xdr:rowOff>
    </xdr:to>
    <xdr:sp macro="" textlink="計算シート!L88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 txBox="1"/>
      </xdr:nvSpPr>
      <xdr:spPr>
        <a:xfrm>
          <a:off x="942847" y="10464851"/>
          <a:ext cx="190389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C3DA614-72F9-4AE4-AC5C-8D7BD6412B1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／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126</xdr:colOff>
      <xdr:row>219</xdr:row>
      <xdr:rowOff>37560</xdr:rowOff>
    </xdr:from>
    <xdr:to>
      <xdr:col>8</xdr:col>
      <xdr:colOff>8990</xdr:colOff>
      <xdr:row>222</xdr:row>
      <xdr:rowOff>41838</xdr:rowOff>
    </xdr:to>
    <xdr:sp macro="" textlink="計算シート!M88">
      <xdr:nvSpPr>
        <xdr:cNvPr id="136" name="テキスト ボックス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 txBox="1"/>
      </xdr:nvSpPr>
      <xdr:spPr>
        <a:xfrm>
          <a:off x="1266951" y="10467435"/>
          <a:ext cx="189839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0492863-4781-4704-B2B8-9E7149E874E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152065</xdr:colOff>
      <xdr:row>219</xdr:row>
      <xdr:rowOff>37358</xdr:rowOff>
    </xdr:from>
    <xdr:to>
      <xdr:col>9</xdr:col>
      <xdr:colOff>157397</xdr:colOff>
      <xdr:row>222</xdr:row>
      <xdr:rowOff>41636</xdr:rowOff>
    </xdr:to>
    <xdr:sp macro="" textlink="計算シート!N88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 txBox="1"/>
      </xdr:nvSpPr>
      <xdr:spPr>
        <a:xfrm>
          <a:off x="1599865" y="10467233"/>
          <a:ext cx="186307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8F854C5-2895-4F58-AC41-20B2928D8C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108155</xdr:colOff>
      <xdr:row>219</xdr:row>
      <xdr:rowOff>32595</xdr:rowOff>
    </xdr:from>
    <xdr:to>
      <xdr:col>11</xdr:col>
      <xdr:colOff>117569</xdr:colOff>
      <xdr:row>222</xdr:row>
      <xdr:rowOff>36873</xdr:rowOff>
    </xdr:to>
    <xdr:sp macro="" textlink="計算シート!O88">
      <xdr:nvSpPr>
        <xdr:cNvPr id="138" name="テキスト ボックス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 txBox="1"/>
      </xdr:nvSpPr>
      <xdr:spPr>
        <a:xfrm>
          <a:off x="1917905" y="10462470"/>
          <a:ext cx="190389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B8A989-459B-47F1-99A2-05B3CC6E6CE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70519</xdr:colOff>
      <xdr:row>219</xdr:row>
      <xdr:rowOff>37358</xdr:rowOff>
    </xdr:from>
    <xdr:to>
      <xdr:col>13</xdr:col>
      <xdr:colOff>79381</xdr:colOff>
      <xdr:row>222</xdr:row>
      <xdr:rowOff>41636</xdr:rowOff>
    </xdr:to>
    <xdr:sp macro="" textlink="計算シート!P88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 txBox="1"/>
      </xdr:nvSpPr>
      <xdr:spPr>
        <a:xfrm>
          <a:off x="2242219" y="10467233"/>
          <a:ext cx="189837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128B4B9-5308-4E4E-BB7F-93B8B17472E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278</xdr:row>
      <xdr:rowOff>8870</xdr:rowOff>
    </xdr:from>
    <xdr:to>
      <xdr:col>6</xdr:col>
      <xdr:colOff>117761</xdr:colOff>
      <xdr:row>281</xdr:row>
      <xdr:rowOff>10660</xdr:rowOff>
    </xdr:to>
    <xdr:sp macro="" textlink="計算シート!L102">
      <xdr:nvSpPr>
        <xdr:cNvPr id="140" name="テキスト ボックス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 txBox="1"/>
      </xdr:nvSpPr>
      <xdr:spPr>
        <a:xfrm>
          <a:off x="1011778" y="13248620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219D6D-CA60-45D7-AF36-5721820B61A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278</xdr:row>
      <xdr:rowOff>6085</xdr:rowOff>
    </xdr:from>
    <xdr:to>
      <xdr:col>9</xdr:col>
      <xdr:colOff>113605</xdr:colOff>
      <xdr:row>281</xdr:row>
      <xdr:rowOff>7875</xdr:rowOff>
    </xdr:to>
    <xdr:sp macro="" textlink="計算シート!M102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 txBox="1"/>
      </xdr:nvSpPr>
      <xdr:spPr>
        <a:xfrm>
          <a:off x="1551413" y="13245835"/>
          <a:ext cx="19096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97B4699-49A2-4CE0-A5C5-E4A0C9336B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16371</xdr:colOff>
      <xdr:row>278</xdr:row>
      <xdr:rowOff>6287</xdr:rowOff>
    </xdr:from>
    <xdr:to>
      <xdr:col>13</xdr:col>
      <xdr:colOff>27228</xdr:colOff>
      <xdr:row>281</xdr:row>
      <xdr:rowOff>8077</xdr:rowOff>
    </xdr:to>
    <xdr:sp macro="" textlink="計算シート!N102">
      <xdr:nvSpPr>
        <xdr:cNvPr id="142" name="テキスト ボックス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 txBox="1"/>
      </xdr:nvSpPr>
      <xdr:spPr>
        <a:xfrm>
          <a:off x="2188071" y="13246037"/>
          <a:ext cx="191832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C5E06CA-5016-4E36-912B-1BECEC4A25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54532</xdr:colOff>
      <xdr:row>278</xdr:row>
      <xdr:rowOff>6287</xdr:rowOff>
    </xdr:from>
    <xdr:to>
      <xdr:col>16</xdr:col>
      <xdr:colOff>65390</xdr:colOff>
      <xdr:row>281</xdr:row>
      <xdr:rowOff>8077</xdr:rowOff>
    </xdr:to>
    <xdr:sp macro="" textlink="計算シート!O102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 txBox="1"/>
      </xdr:nvSpPr>
      <xdr:spPr>
        <a:xfrm>
          <a:off x="2769157" y="13246037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3398434-46E6-4703-B749-C228F27415E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282</xdr:row>
      <xdr:rowOff>38529</xdr:rowOff>
    </xdr:from>
    <xdr:to>
      <xdr:col>6</xdr:col>
      <xdr:colOff>115178</xdr:colOff>
      <xdr:row>285</xdr:row>
      <xdr:rowOff>40320</xdr:rowOff>
    </xdr:to>
    <xdr:sp macro="" textlink="計算シート!L103">
      <xdr:nvSpPr>
        <xdr:cNvPr id="144" name="テキスト ボックス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 txBox="1"/>
      </xdr:nvSpPr>
      <xdr:spPr>
        <a:xfrm>
          <a:off x="1009195" y="1346877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2FECCBA-FEA9-49EA-ACC0-F1BE172F14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106196</xdr:colOff>
      <xdr:row>282</xdr:row>
      <xdr:rowOff>35946</xdr:rowOff>
    </xdr:from>
    <xdr:to>
      <xdr:col>9</xdr:col>
      <xdr:colOff>116188</xdr:colOff>
      <xdr:row>285</xdr:row>
      <xdr:rowOff>37737</xdr:rowOff>
    </xdr:to>
    <xdr:sp macro="" textlink="計算シート!M103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 txBox="1"/>
      </xdr:nvSpPr>
      <xdr:spPr>
        <a:xfrm>
          <a:off x="1553996" y="13466196"/>
          <a:ext cx="19096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059319D-73C6-43AD-BA10-14C61A5F18D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282</xdr:row>
      <xdr:rowOff>38529</xdr:rowOff>
    </xdr:from>
    <xdr:to>
      <xdr:col>13</xdr:col>
      <xdr:colOff>24645</xdr:colOff>
      <xdr:row>285</xdr:row>
      <xdr:rowOff>40320</xdr:rowOff>
    </xdr:to>
    <xdr:sp macro="" textlink="計算シート!N103">
      <xdr:nvSpPr>
        <xdr:cNvPr id="146" name="テキスト ボックス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 txBox="1"/>
      </xdr:nvSpPr>
      <xdr:spPr>
        <a:xfrm>
          <a:off x="2185488" y="13468779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8885E46-2F06-4B84-9E91-4735713AD45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54532</xdr:colOff>
      <xdr:row>282</xdr:row>
      <xdr:rowOff>39578</xdr:rowOff>
    </xdr:from>
    <xdr:to>
      <xdr:col>16</xdr:col>
      <xdr:colOff>65390</xdr:colOff>
      <xdr:row>285</xdr:row>
      <xdr:rowOff>41369</xdr:rowOff>
    </xdr:to>
    <xdr:sp macro="" textlink="計算シート!O103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 txBox="1"/>
      </xdr:nvSpPr>
      <xdr:spPr>
        <a:xfrm>
          <a:off x="2769157" y="13469828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3042A4A-8E11-4323-B214-CB2C851173F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290</xdr:row>
      <xdr:rowOff>43607</xdr:rowOff>
    </xdr:from>
    <xdr:to>
      <xdr:col>6</xdr:col>
      <xdr:colOff>115178</xdr:colOff>
      <xdr:row>293</xdr:row>
      <xdr:rowOff>45396</xdr:rowOff>
    </xdr:to>
    <xdr:sp macro="" textlink="計算シート!L105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 txBox="1"/>
      </xdr:nvSpPr>
      <xdr:spPr>
        <a:xfrm>
          <a:off x="1009195" y="13854857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4F61454-3559-4965-ABAD-5BFE2B11828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290</xdr:row>
      <xdr:rowOff>43607</xdr:rowOff>
    </xdr:from>
    <xdr:to>
      <xdr:col>9</xdr:col>
      <xdr:colOff>113605</xdr:colOff>
      <xdr:row>293</xdr:row>
      <xdr:rowOff>45396</xdr:rowOff>
    </xdr:to>
    <xdr:sp macro="" textlink="計算シート!M105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 txBox="1"/>
      </xdr:nvSpPr>
      <xdr:spPr>
        <a:xfrm>
          <a:off x="1551413" y="13854857"/>
          <a:ext cx="190967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70E2315-C14F-4E91-8B57-C6242E9748E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290</xdr:row>
      <xdr:rowOff>43607</xdr:rowOff>
    </xdr:from>
    <xdr:to>
      <xdr:col>13</xdr:col>
      <xdr:colOff>24645</xdr:colOff>
      <xdr:row>293</xdr:row>
      <xdr:rowOff>45396</xdr:rowOff>
    </xdr:to>
    <xdr:sp macro="" textlink="計算シート!N105">
      <xdr:nvSpPr>
        <xdr:cNvPr id="150" name="テキスト ボックス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 txBox="1"/>
      </xdr:nvSpPr>
      <xdr:spPr>
        <a:xfrm>
          <a:off x="2185488" y="13854857"/>
          <a:ext cx="191832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C2B7287-37BB-41B1-A6CF-E6BE881546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290</xdr:row>
      <xdr:rowOff>43607</xdr:rowOff>
    </xdr:from>
    <xdr:to>
      <xdr:col>16</xdr:col>
      <xdr:colOff>62807</xdr:colOff>
      <xdr:row>293</xdr:row>
      <xdr:rowOff>45396</xdr:rowOff>
    </xdr:to>
    <xdr:sp macro="" textlink="計算シート!O105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 txBox="1"/>
      </xdr:nvSpPr>
      <xdr:spPr>
        <a:xfrm>
          <a:off x="2766574" y="13854857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A612C15-DD12-46D8-8C40-851F4898B96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294</xdr:row>
      <xdr:rowOff>41557</xdr:rowOff>
    </xdr:from>
    <xdr:to>
      <xdr:col>6</xdr:col>
      <xdr:colOff>115178</xdr:colOff>
      <xdr:row>297</xdr:row>
      <xdr:rowOff>43347</xdr:rowOff>
    </xdr:to>
    <xdr:sp macro="" textlink="計算シート!L106">
      <xdr:nvSpPr>
        <xdr:cNvPr id="152" name="テキスト ボックス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 txBox="1"/>
      </xdr:nvSpPr>
      <xdr:spPr>
        <a:xfrm>
          <a:off x="1009195" y="14043307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0C180C5-9320-4D9D-8397-9563ACB60EF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294</xdr:row>
      <xdr:rowOff>44140</xdr:rowOff>
    </xdr:from>
    <xdr:to>
      <xdr:col>9</xdr:col>
      <xdr:colOff>113605</xdr:colOff>
      <xdr:row>297</xdr:row>
      <xdr:rowOff>45930</xdr:rowOff>
    </xdr:to>
    <xdr:sp macro="" textlink="計算シート!M106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 txBox="1"/>
      </xdr:nvSpPr>
      <xdr:spPr>
        <a:xfrm>
          <a:off x="1551413" y="14045890"/>
          <a:ext cx="19096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5AE9F73-8844-461A-A622-06871A592CE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294</xdr:row>
      <xdr:rowOff>44140</xdr:rowOff>
    </xdr:from>
    <xdr:to>
      <xdr:col>13</xdr:col>
      <xdr:colOff>22062</xdr:colOff>
      <xdr:row>297</xdr:row>
      <xdr:rowOff>45930</xdr:rowOff>
    </xdr:to>
    <xdr:sp macro="" textlink="計算シート!N106">
      <xdr:nvSpPr>
        <xdr:cNvPr id="154" name="テキスト ボックス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 txBox="1"/>
      </xdr:nvSpPr>
      <xdr:spPr>
        <a:xfrm>
          <a:off x="2182905" y="14045890"/>
          <a:ext cx="191832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50B3F02-F922-472B-A556-A44C4C2EA88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294</xdr:row>
      <xdr:rowOff>44140</xdr:rowOff>
    </xdr:from>
    <xdr:to>
      <xdr:col>16</xdr:col>
      <xdr:colOff>62807</xdr:colOff>
      <xdr:row>297</xdr:row>
      <xdr:rowOff>45930</xdr:rowOff>
    </xdr:to>
    <xdr:sp macro="" textlink="計算シート!O106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 txBox="1"/>
      </xdr:nvSpPr>
      <xdr:spPr>
        <a:xfrm>
          <a:off x="2766574" y="14045890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7D15BFE-6E71-4CB7-AA15-C8AA0EDC19A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298</xdr:row>
      <xdr:rowOff>46370</xdr:rowOff>
    </xdr:from>
    <xdr:to>
      <xdr:col>6</xdr:col>
      <xdr:colOff>117761</xdr:colOff>
      <xdr:row>302</xdr:row>
      <xdr:rowOff>1665</xdr:rowOff>
    </xdr:to>
    <xdr:sp macro="" textlink="計算シート!L107">
      <xdr:nvSpPr>
        <xdr:cNvPr id="156" name="テキスト ボックス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 txBox="1"/>
      </xdr:nvSpPr>
      <xdr:spPr>
        <a:xfrm>
          <a:off x="1011778" y="14238620"/>
          <a:ext cx="191833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F6EB70F-BF57-4FC4-872B-3570ED5FE4F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103613</xdr:colOff>
      <xdr:row>298</xdr:row>
      <xdr:rowOff>46370</xdr:rowOff>
    </xdr:from>
    <xdr:to>
      <xdr:col>9</xdr:col>
      <xdr:colOff>113605</xdr:colOff>
      <xdr:row>302</xdr:row>
      <xdr:rowOff>1665</xdr:rowOff>
    </xdr:to>
    <xdr:sp macro="" textlink="計算シート!M107">
      <xdr:nvSpPr>
        <xdr:cNvPr id="157" name="テキスト ボックス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 txBox="1"/>
      </xdr:nvSpPr>
      <xdr:spPr>
        <a:xfrm>
          <a:off x="1551413" y="14238620"/>
          <a:ext cx="190967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838A843-83F7-4607-A590-DA17F51DDD9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298</xdr:row>
      <xdr:rowOff>43787</xdr:rowOff>
    </xdr:from>
    <xdr:to>
      <xdr:col>13</xdr:col>
      <xdr:colOff>24645</xdr:colOff>
      <xdr:row>301</xdr:row>
      <xdr:rowOff>45577</xdr:rowOff>
    </xdr:to>
    <xdr:sp macro="" textlink="計算シート!N107">
      <xdr:nvSpPr>
        <xdr:cNvPr id="158" name="テキスト ボックス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 txBox="1"/>
      </xdr:nvSpPr>
      <xdr:spPr>
        <a:xfrm>
          <a:off x="2185488" y="14236037"/>
          <a:ext cx="191832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8F6FC7-8A68-4327-92D3-CED6ABF924B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51949</xdr:colOff>
      <xdr:row>298</xdr:row>
      <xdr:rowOff>43787</xdr:rowOff>
    </xdr:from>
    <xdr:to>
      <xdr:col>16</xdr:col>
      <xdr:colOff>62807</xdr:colOff>
      <xdr:row>301</xdr:row>
      <xdr:rowOff>45577</xdr:rowOff>
    </xdr:to>
    <xdr:sp macro="" textlink="計算シート!O107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 txBox="1"/>
      </xdr:nvSpPr>
      <xdr:spPr>
        <a:xfrm>
          <a:off x="2766574" y="14236037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90D61C6-4AD7-448A-9EAE-D1471CEAA99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101737</xdr:colOff>
      <xdr:row>316</xdr:row>
      <xdr:rowOff>1441</xdr:rowOff>
    </xdr:from>
    <xdr:to>
      <xdr:col>6</xdr:col>
      <xdr:colOff>112595</xdr:colOff>
      <xdr:row>319</xdr:row>
      <xdr:rowOff>3232</xdr:rowOff>
    </xdr:to>
    <xdr:sp macro="" textlink="計算シート!L111">
      <xdr:nvSpPr>
        <xdr:cNvPr id="160" name="テキスト ボックス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 txBox="1"/>
      </xdr:nvSpPr>
      <xdr:spPr>
        <a:xfrm>
          <a:off x="1006612" y="1505094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53322B-4B75-483D-9A84-98BB86794F8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316</xdr:row>
      <xdr:rowOff>1441</xdr:rowOff>
    </xdr:from>
    <xdr:to>
      <xdr:col>9</xdr:col>
      <xdr:colOff>111022</xdr:colOff>
      <xdr:row>319</xdr:row>
      <xdr:rowOff>3232</xdr:rowOff>
    </xdr:to>
    <xdr:sp macro="" textlink="計算シート!M111">
      <xdr:nvSpPr>
        <xdr:cNvPr id="161" name="テキスト ボックス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 txBox="1"/>
      </xdr:nvSpPr>
      <xdr:spPr>
        <a:xfrm>
          <a:off x="1548830" y="15050941"/>
          <a:ext cx="19096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571CC75-B57D-427E-8E46-9C264412D8F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316</xdr:row>
      <xdr:rowOff>1441</xdr:rowOff>
    </xdr:from>
    <xdr:to>
      <xdr:col>13</xdr:col>
      <xdr:colOff>22062</xdr:colOff>
      <xdr:row>319</xdr:row>
      <xdr:rowOff>3232</xdr:rowOff>
    </xdr:to>
    <xdr:sp macro="" textlink="計算シート!N111">
      <xdr:nvSpPr>
        <xdr:cNvPr id="162" name="テキスト ボックス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 txBox="1"/>
      </xdr:nvSpPr>
      <xdr:spPr>
        <a:xfrm>
          <a:off x="2182905" y="15050941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91F0A19-3425-4A3D-9878-8569596F7EE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48760</xdr:colOff>
      <xdr:row>316</xdr:row>
      <xdr:rowOff>1441</xdr:rowOff>
    </xdr:from>
    <xdr:to>
      <xdr:col>16</xdr:col>
      <xdr:colOff>59618</xdr:colOff>
      <xdr:row>319</xdr:row>
      <xdr:rowOff>3232</xdr:rowOff>
    </xdr:to>
    <xdr:sp macro="" textlink="計算シート!O111">
      <xdr:nvSpPr>
        <xdr:cNvPr id="163" name="テキスト ボックス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 txBox="1"/>
      </xdr:nvSpPr>
      <xdr:spPr>
        <a:xfrm>
          <a:off x="2763385" y="1505094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6F525B7-15A9-41EF-B0A6-21A898F59E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320</xdr:row>
      <xdr:rowOff>25459</xdr:rowOff>
    </xdr:from>
    <xdr:to>
      <xdr:col>6</xdr:col>
      <xdr:colOff>115178</xdr:colOff>
      <xdr:row>323</xdr:row>
      <xdr:rowOff>27250</xdr:rowOff>
    </xdr:to>
    <xdr:sp macro="" textlink="計算シート!L112">
      <xdr:nvSpPr>
        <xdr:cNvPr id="164" name="テキスト ボックス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 txBox="1"/>
      </xdr:nvSpPr>
      <xdr:spPr>
        <a:xfrm>
          <a:off x="1009195" y="1526545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B04D8D1-F4C9-4B27-A0FC-AA59661301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320</xdr:row>
      <xdr:rowOff>25459</xdr:rowOff>
    </xdr:from>
    <xdr:to>
      <xdr:col>9</xdr:col>
      <xdr:colOff>111022</xdr:colOff>
      <xdr:row>323</xdr:row>
      <xdr:rowOff>27250</xdr:rowOff>
    </xdr:to>
    <xdr:sp macro="" textlink="計算シート!M112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 txBox="1"/>
      </xdr:nvSpPr>
      <xdr:spPr>
        <a:xfrm>
          <a:off x="1548830" y="15265459"/>
          <a:ext cx="19096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686B415-1102-4684-95D8-DD2647C6D9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320</xdr:row>
      <xdr:rowOff>25459</xdr:rowOff>
    </xdr:from>
    <xdr:to>
      <xdr:col>13</xdr:col>
      <xdr:colOff>22062</xdr:colOff>
      <xdr:row>323</xdr:row>
      <xdr:rowOff>27250</xdr:rowOff>
    </xdr:to>
    <xdr:sp macro="" textlink="計算シート!N112">
      <xdr:nvSpPr>
        <xdr:cNvPr id="166" name="テキスト ボックス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 txBox="1"/>
      </xdr:nvSpPr>
      <xdr:spPr>
        <a:xfrm>
          <a:off x="2182905" y="15265459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D2D376-5212-4E96-93C0-28403FB8757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15</xdr:col>
      <xdr:colOff>51343</xdr:colOff>
      <xdr:row>320</xdr:row>
      <xdr:rowOff>25459</xdr:rowOff>
    </xdr:from>
    <xdr:to>
      <xdr:col>16</xdr:col>
      <xdr:colOff>62201</xdr:colOff>
      <xdr:row>323</xdr:row>
      <xdr:rowOff>27250</xdr:rowOff>
    </xdr:to>
    <xdr:sp macro="" textlink="計算シート!O112">
      <xdr:nvSpPr>
        <xdr:cNvPr id="167" name="テキスト ボックス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 txBox="1"/>
      </xdr:nvSpPr>
      <xdr:spPr>
        <a:xfrm>
          <a:off x="2765968" y="1526545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7C95BC4-5542-4F7B-B444-3824778DDD6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101737</xdr:colOff>
      <xdr:row>286</xdr:row>
      <xdr:rowOff>29419</xdr:rowOff>
    </xdr:from>
    <xdr:to>
      <xdr:col>6</xdr:col>
      <xdr:colOff>112595</xdr:colOff>
      <xdr:row>289</xdr:row>
      <xdr:rowOff>31210</xdr:rowOff>
    </xdr:to>
    <xdr:sp macro="" textlink="計算シート!L104">
      <xdr:nvSpPr>
        <xdr:cNvPr id="168" name="テキスト ボックス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 txBox="1"/>
      </xdr:nvSpPr>
      <xdr:spPr>
        <a:xfrm>
          <a:off x="1006612" y="1365016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CC68B1-D632-442E-8592-18E6CEB87A8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14488</xdr:colOff>
      <xdr:row>286</xdr:row>
      <xdr:rowOff>24454</xdr:rowOff>
    </xdr:from>
    <xdr:to>
      <xdr:col>11</xdr:col>
      <xdr:colOff>27226</xdr:colOff>
      <xdr:row>289</xdr:row>
      <xdr:rowOff>26245</xdr:rowOff>
    </xdr:to>
    <xdr:sp macro="" textlink="計算シート!M104">
      <xdr:nvSpPr>
        <xdr:cNvPr id="169" name="テキスト ボックス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 txBox="1"/>
      </xdr:nvSpPr>
      <xdr:spPr>
        <a:xfrm>
          <a:off x="1824238" y="13645204"/>
          <a:ext cx="19371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607FFC1-9BBE-46D7-BB12-52D0150A2F9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127804</xdr:colOff>
      <xdr:row>286</xdr:row>
      <xdr:rowOff>27037</xdr:rowOff>
    </xdr:from>
    <xdr:to>
      <xdr:col>15</xdr:col>
      <xdr:colOff>138663</xdr:colOff>
      <xdr:row>289</xdr:row>
      <xdr:rowOff>28828</xdr:rowOff>
    </xdr:to>
    <xdr:sp macro="" textlink="計算シート!N104">
      <xdr:nvSpPr>
        <xdr:cNvPr id="170" name="テキスト ボックス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 txBox="1"/>
      </xdr:nvSpPr>
      <xdr:spPr>
        <a:xfrm>
          <a:off x="2661454" y="13647787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9F7DFC5-316C-4C0E-808E-B5A36A27D1C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106903</xdr:colOff>
      <xdr:row>303</xdr:row>
      <xdr:rowOff>756</xdr:rowOff>
    </xdr:from>
    <xdr:to>
      <xdr:col>6</xdr:col>
      <xdr:colOff>117761</xdr:colOff>
      <xdr:row>306</xdr:row>
      <xdr:rowOff>2546</xdr:rowOff>
    </xdr:to>
    <xdr:sp macro="" textlink="計算シート!L108">
      <xdr:nvSpPr>
        <xdr:cNvPr id="171" name="テキスト ボックス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 txBox="1"/>
      </xdr:nvSpPr>
      <xdr:spPr>
        <a:xfrm>
          <a:off x="1011778" y="14431131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6522B70-EDCE-4E1A-8286-6943089FD10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303</xdr:row>
      <xdr:rowOff>756</xdr:rowOff>
    </xdr:from>
    <xdr:to>
      <xdr:col>9</xdr:col>
      <xdr:colOff>111022</xdr:colOff>
      <xdr:row>306</xdr:row>
      <xdr:rowOff>2546</xdr:rowOff>
    </xdr:to>
    <xdr:sp macro="" textlink="計算シート!M108">
      <xdr:nvSpPr>
        <xdr:cNvPr id="172" name="テキスト ボックス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 txBox="1"/>
      </xdr:nvSpPr>
      <xdr:spPr>
        <a:xfrm>
          <a:off x="1548830" y="14431131"/>
          <a:ext cx="190967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CA9695-0BC7-4322-BB3F-65E451ED97A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303</xdr:row>
      <xdr:rowOff>3339</xdr:rowOff>
    </xdr:from>
    <xdr:to>
      <xdr:col>13</xdr:col>
      <xdr:colOff>24645</xdr:colOff>
      <xdr:row>306</xdr:row>
      <xdr:rowOff>5129</xdr:rowOff>
    </xdr:to>
    <xdr:sp macro="" textlink="計算シート!N108">
      <xdr:nvSpPr>
        <xdr:cNvPr id="173" name="テキスト ボックス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 txBox="1"/>
      </xdr:nvSpPr>
      <xdr:spPr>
        <a:xfrm>
          <a:off x="2185488" y="14433714"/>
          <a:ext cx="191832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7C96FE-C9D1-4395-B0B7-27AA03E2948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307</xdr:row>
      <xdr:rowOff>19153</xdr:rowOff>
    </xdr:from>
    <xdr:to>
      <xdr:col>6</xdr:col>
      <xdr:colOff>115178</xdr:colOff>
      <xdr:row>310</xdr:row>
      <xdr:rowOff>20944</xdr:rowOff>
    </xdr:to>
    <xdr:sp macro="" textlink="計算シート!L109">
      <xdr:nvSpPr>
        <xdr:cNvPr id="174" name="テキスト ボックス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 txBox="1"/>
      </xdr:nvSpPr>
      <xdr:spPr>
        <a:xfrm>
          <a:off x="1009195" y="14640028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DAF36E0-607E-4972-8F69-27DF6DB5DA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307</xdr:row>
      <xdr:rowOff>19153</xdr:rowOff>
    </xdr:from>
    <xdr:to>
      <xdr:col>9</xdr:col>
      <xdr:colOff>111022</xdr:colOff>
      <xdr:row>310</xdr:row>
      <xdr:rowOff>20944</xdr:rowOff>
    </xdr:to>
    <xdr:sp macro="" textlink="計算シート!M109">
      <xdr:nvSpPr>
        <xdr:cNvPr id="175" name="テキスト ボックス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 txBox="1"/>
      </xdr:nvSpPr>
      <xdr:spPr>
        <a:xfrm>
          <a:off x="1548830" y="14640028"/>
          <a:ext cx="190967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86BBB8B-E7A2-475E-BB05-77C4C319AB9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11205</xdr:colOff>
      <xdr:row>307</xdr:row>
      <xdr:rowOff>19153</xdr:rowOff>
    </xdr:from>
    <xdr:to>
      <xdr:col>13</xdr:col>
      <xdr:colOff>22062</xdr:colOff>
      <xdr:row>310</xdr:row>
      <xdr:rowOff>20944</xdr:rowOff>
    </xdr:to>
    <xdr:sp macro="" textlink="計算シート!N109">
      <xdr:nvSpPr>
        <xdr:cNvPr id="176" name="テキスト ボックス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 txBox="1"/>
      </xdr:nvSpPr>
      <xdr:spPr>
        <a:xfrm>
          <a:off x="2182905" y="14640028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0E618E6-E43C-433E-AD59-9D006AC9315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311</xdr:row>
      <xdr:rowOff>28537</xdr:rowOff>
    </xdr:from>
    <xdr:to>
      <xdr:col>6</xdr:col>
      <xdr:colOff>115178</xdr:colOff>
      <xdr:row>314</xdr:row>
      <xdr:rowOff>30326</xdr:rowOff>
    </xdr:to>
    <xdr:sp macro="" textlink="計算シート!L110">
      <xdr:nvSpPr>
        <xdr:cNvPr id="177" name="テキスト ボックス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 txBox="1"/>
      </xdr:nvSpPr>
      <xdr:spPr>
        <a:xfrm>
          <a:off x="1009195" y="14839912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574D05-1CF4-4BFE-B273-022A8CF263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8</xdr:col>
      <xdr:colOff>101030</xdr:colOff>
      <xdr:row>311</xdr:row>
      <xdr:rowOff>28537</xdr:rowOff>
    </xdr:from>
    <xdr:to>
      <xdr:col>9</xdr:col>
      <xdr:colOff>111022</xdr:colOff>
      <xdr:row>314</xdr:row>
      <xdr:rowOff>30326</xdr:rowOff>
    </xdr:to>
    <xdr:sp macro="" textlink="計算シート!M110">
      <xdr:nvSpPr>
        <xdr:cNvPr id="178" name="テキスト ボックス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 txBox="1"/>
      </xdr:nvSpPr>
      <xdr:spPr>
        <a:xfrm>
          <a:off x="1548830" y="14839912"/>
          <a:ext cx="190967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E993A0E-29F7-4A99-86B9-BA9122B192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12</xdr:col>
      <xdr:colOff>13788</xdr:colOff>
      <xdr:row>311</xdr:row>
      <xdr:rowOff>28537</xdr:rowOff>
    </xdr:from>
    <xdr:to>
      <xdr:col>13</xdr:col>
      <xdr:colOff>24645</xdr:colOff>
      <xdr:row>314</xdr:row>
      <xdr:rowOff>30326</xdr:rowOff>
    </xdr:to>
    <xdr:sp macro="" textlink="計算シート!N110">
      <xdr:nvSpPr>
        <xdr:cNvPr id="179" name="テキスト ボックス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 txBox="1"/>
      </xdr:nvSpPr>
      <xdr:spPr>
        <a:xfrm>
          <a:off x="2185488" y="14839912"/>
          <a:ext cx="191832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4CF00B5-34AC-4D29-9DE1-4E165CF989B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5</xdr:col>
      <xdr:colOff>104320</xdr:colOff>
      <xdr:row>325</xdr:row>
      <xdr:rowOff>6471</xdr:rowOff>
    </xdr:from>
    <xdr:to>
      <xdr:col>6</xdr:col>
      <xdr:colOff>115178</xdr:colOff>
      <xdr:row>328</xdr:row>
      <xdr:rowOff>8260</xdr:rowOff>
    </xdr:to>
    <xdr:sp macro="" textlink="計算シート!L113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 txBox="1"/>
      </xdr:nvSpPr>
      <xdr:spPr>
        <a:xfrm>
          <a:off x="1009195" y="15484596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56347A5-5A5A-4709-A162-97DF20A59E4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1418</xdr:colOff>
      <xdr:row>325</xdr:row>
      <xdr:rowOff>8852</xdr:rowOff>
    </xdr:from>
    <xdr:to>
      <xdr:col>11</xdr:col>
      <xdr:colOff>12275</xdr:colOff>
      <xdr:row>328</xdr:row>
      <xdr:rowOff>10641</xdr:rowOff>
    </xdr:to>
    <xdr:sp macro="" textlink="計算シート!M113">
      <xdr:nvSpPr>
        <xdr:cNvPr id="181" name="テキスト ボックス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 txBox="1"/>
      </xdr:nvSpPr>
      <xdr:spPr>
        <a:xfrm>
          <a:off x="1811168" y="15486977"/>
          <a:ext cx="191832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5C3E2D2-15F7-45D0-96CE-6786BF2B72B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89972</xdr:colOff>
      <xdr:row>325</xdr:row>
      <xdr:rowOff>11233</xdr:rowOff>
    </xdr:from>
    <xdr:to>
      <xdr:col>15</xdr:col>
      <xdr:colOff>100831</xdr:colOff>
      <xdr:row>328</xdr:row>
      <xdr:rowOff>13022</xdr:rowOff>
    </xdr:to>
    <xdr:sp macro="" textlink="計算シート!N113">
      <xdr:nvSpPr>
        <xdr:cNvPr id="182" name="テキスト ボックス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 txBox="1"/>
      </xdr:nvSpPr>
      <xdr:spPr>
        <a:xfrm>
          <a:off x="2623622" y="15489358"/>
          <a:ext cx="191834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7B4216C-068B-4657-BC60-9CEC4634C35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4</xdr:col>
      <xdr:colOff>31710</xdr:colOff>
      <xdr:row>338</xdr:row>
      <xdr:rowOff>22866</xdr:rowOff>
    </xdr:from>
    <xdr:to>
      <xdr:col>5</xdr:col>
      <xdr:colOff>42568</xdr:colOff>
      <xdr:row>341</xdr:row>
      <xdr:rowOff>27378</xdr:rowOff>
    </xdr:to>
    <xdr:sp macro="" textlink="計算シート!L116">
      <xdr:nvSpPr>
        <xdr:cNvPr id="183" name="テキスト ボックス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 txBox="1"/>
      </xdr:nvSpPr>
      <xdr:spPr>
        <a:xfrm>
          <a:off x="755610" y="16120116"/>
          <a:ext cx="191833" cy="147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69C7073-A9CE-4C41-ABD6-111E4FFCF8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7</xdr:col>
      <xdr:colOff>91690</xdr:colOff>
      <xdr:row>338</xdr:row>
      <xdr:rowOff>20081</xdr:rowOff>
    </xdr:from>
    <xdr:to>
      <xdr:col>8</xdr:col>
      <xdr:colOff>102548</xdr:colOff>
      <xdr:row>341</xdr:row>
      <xdr:rowOff>24593</xdr:rowOff>
    </xdr:to>
    <xdr:sp macro="" textlink="計算シート!M116">
      <xdr:nvSpPr>
        <xdr:cNvPr id="184" name="テキスト ボックス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 txBox="1"/>
      </xdr:nvSpPr>
      <xdr:spPr>
        <a:xfrm>
          <a:off x="1358515" y="16117331"/>
          <a:ext cx="191833" cy="147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33ABC60-B214-4006-AD31-AD5B7568158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179969</xdr:colOff>
      <xdr:row>338</xdr:row>
      <xdr:rowOff>22866</xdr:rowOff>
    </xdr:from>
    <xdr:to>
      <xdr:col>12</xdr:col>
      <xdr:colOff>7432</xdr:colOff>
      <xdr:row>341</xdr:row>
      <xdr:rowOff>27378</xdr:rowOff>
    </xdr:to>
    <xdr:sp macro="" textlink="計算シート!N116">
      <xdr:nvSpPr>
        <xdr:cNvPr id="185" name="テキスト ボックス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 txBox="1"/>
      </xdr:nvSpPr>
      <xdr:spPr>
        <a:xfrm>
          <a:off x="1989719" y="16120116"/>
          <a:ext cx="189413" cy="147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730C3BE-4A90-4D70-A2F5-3EFD3E81E7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123268</xdr:colOff>
      <xdr:row>338</xdr:row>
      <xdr:rowOff>25247</xdr:rowOff>
    </xdr:from>
    <xdr:to>
      <xdr:col>15</xdr:col>
      <xdr:colOff>134127</xdr:colOff>
      <xdr:row>341</xdr:row>
      <xdr:rowOff>29759</xdr:rowOff>
    </xdr:to>
    <xdr:sp macro="" textlink="計算シート!O116">
      <xdr:nvSpPr>
        <xdr:cNvPr id="186" name="テキスト ボックス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 txBox="1"/>
      </xdr:nvSpPr>
      <xdr:spPr>
        <a:xfrm>
          <a:off x="2656918" y="16122497"/>
          <a:ext cx="191834" cy="147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C208F96-6758-4DF7-84F7-D58DE51C614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342</xdr:row>
      <xdr:rowOff>25263</xdr:rowOff>
    </xdr:from>
    <xdr:to>
      <xdr:col>7</xdr:col>
      <xdr:colOff>163554</xdr:colOff>
      <xdr:row>345</xdr:row>
      <xdr:rowOff>27054</xdr:rowOff>
    </xdr:to>
    <xdr:sp macro="" textlink="計算シート!L117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 txBox="1"/>
      </xdr:nvSpPr>
      <xdr:spPr>
        <a:xfrm>
          <a:off x="1238545" y="16313013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A2F11D0-BDAB-41D7-B27E-89EEEB15F86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342</xdr:row>
      <xdr:rowOff>25263</xdr:rowOff>
    </xdr:from>
    <xdr:to>
      <xdr:col>11</xdr:col>
      <xdr:colOff>37116</xdr:colOff>
      <xdr:row>345</xdr:row>
      <xdr:rowOff>27054</xdr:rowOff>
    </xdr:to>
    <xdr:sp macro="" textlink="計算シート!M117">
      <xdr:nvSpPr>
        <xdr:cNvPr id="188" name="テキスト ボックス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 txBox="1"/>
      </xdr:nvSpPr>
      <xdr:spPr>
        <a:xfrm>
          <a:off x="1836008" y="16313013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0D07C9E-A3AE-4F18-A257-6CBD81303E2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155278</xdr:colOff>
      <xdr:row>347</xdr:row>
      <xdr:rowOff>12251</xdr:rowOff>
    </xdr:from>
    <xdr:to>
      <xdr:col>7</xdr:col>
      <xdr:colOff>166137</xdr:colOff>
      <xdr:row>350</xdr:row>
      <xdr:rowOff>14040</xdr:rowOff>
    </xdr:to>
    <xdr:sp macro="" textlink="計算シート!L118">
      <xdr:nvSpPr>
        <xdr:cNvPr id="189" name="テキスト ボックス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 txBox="1"/>
      </xdr:nvSpPr>
      <xdr:spPr>
        <a:xfrm>
          <a:off x="1241128" y="16538126"/>
          <a:ext cx="191834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5E6E605-1F38-492F-8B5E-15A7100576D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28841</xdr:colOff>
      <xdr:row>347</xdr:row>
      <xdr:rowOff>14834</xdr:rowOff>
    </xdr:from>
    <xdr:to>
      <xdr:col>11</xdr:col>
      <xdr:colOff>39699</xdr:colOff>
      <xdr:row>350</xdr:row>
      <xdr:rowOff>16623</xdr:rowOff>
    </xdr:to>
    <xdr:sp macro="" textlink="計算シート!M118">
      <xdr:nvSpPr>
        <xdr:cNvPr id="190" name="テキスト ボックス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 txBox="1"/>
      </xdr:nvSpPr>
      <xdr:spPr>
        <a:xfrm>
          <a:off x="1838591" y="16540709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793B65-406D-4B81-A1A8-7D32E0A32DD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351</xdr:row>
      <xdr:rowOff>25401</xdr:rowOff>
    </xdr:from>
    <xdr:to>
      <xdr:col>7</xdr:col>
      <xdr:colOff>163554</xdr:colOff>
      <xdr:row>354</xdr:row>
      <xdr:rowOff>27192</xdr:rowOff>
    </xdr:to>
    <xdr:sp macro="" textlink="計算シート!L119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 txBox="1"/>
      </xdr:nvSpPr>
      <xdr:spPr>
        <a:xfrm>
          <a:off x="1238545" y="16741776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1C86A52-0C76-4D90-82A0-846E6F956B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351</xdr:row>
      <xdr:rowOff>27984</xdr:rowOff>
    </xdr:from>
    <xdr:to>
      <xdr:col>11</xdr:col>
      <xdr:colOff>37116</xdr:colOff>
      <xdr:row>354</xdr:row>
      <xdr:rowOff>29775</xdr:rowOff>
    </xdr:to>
    <xdr:sp macro="" textlink="計算シート!M119">
      <xdr:nvSpPr>
        <xdr:cNvPr id="192" name="テキスト ボックス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 txBox="1"/>
      </xdr:nvSpPr>
      <xdr:spPr>
        <a:xfrm>
          <a:off x="1836008" y="16744359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A5D55F2-BDEF-415F-AE51-BA310A2CEB9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356</xdr:row>
      <xdr:rowOff>7526</xdr:rowOff>
    </xdr:from>
    <xdr:to>
      <xdr:col>7</xdr:col>
      <xdr:colOff>163554</xdr:colOff>
      <xdr:row>359</xdr:row>
      <xdr:rowOff>9316</xdr:rowOff>
    </xdr:to>
    <xdr:sp macro="" textlink="計算シート!L120">
      <xdr:nvSpPr>
        <xdr:cNvPr id="193" name="テキスト ボックス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 txBox="1"/>
      </xdr:nvSpPr>
      <xdr:spPr>
        <a:xfrm>
          <a:off x="1238545" y="16962026"/>
          <a:ext cx="19183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9635DB-32ED-4A5F-9488-7E9E5AB2C56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356</xdr:row>
      <xdr:rowOff>4943</xdr:rowOff>
    </xdr:from>
    <xdr:to>
      <xdr:col>11</xdr:col>
      <xdr:colOff>37116</xdr:colOff>
      <xdr:row>359</xdr:row>
      <xdr:rowOff>6733</xdr:rowOff>
    </xdr:to>
    <xdr:sp macro="" textlink="計算シート!M120">
      <xdr:nvSpPr>
        <xdr:cNvPr id="194" name="テキスト ボックス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 txBox="1"/>
      </xdr:nvSpPr>
      <xdr:spPr>
        <a:xfrm>
          <a:off x="1836008" y="16959443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FC44475-4F77-4543-AD0B-70DB199C78D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360</xdr:row>
      <xdr:rowOff>41955</xdr:rowOff>
    </xdr:from>
    <xdr:to>
      <xdr:col>7</xdr:col>
      <xdr:colOff>163554</xdr:colOff>
      <xdr:row>363</xdr:row>
      <xdr:rowOff>43744</xdr:rowOff>
    </xdr:to>
    <xdr:sp macro="" textlink="計算シート!L121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 txBox="1"/>
      </xdr:nvSpPr>
      <xdr:spPr>
        <a:xfrm>
          <a:off x="1238545" y="17186955"/>
          <a:ext cx="191834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EEFA3D9-475D-404E-9739-761EDD7BCFC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360</xdr:row>
      <xdr:rowOff>41955</xdr:rowOff>
    </xdr:from>
    <xdr:to>
      <xdr:col>11</xdr:col>
      <xdr:colOff>37116</xdr:colOff>
      <xdr:row>363</xdr:row>
      <xdr:rowOff>43744</xdr:rowOff>
    </xdr:to>
    <xdr:sp macro="" textlink="計算シート!M121">
      <xdr:nvSpPr>
        <xdr:cNvPr id="196" name="テキスト ボックス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 txBox="1"/>
      </xdr:nvSpPr>
      <xdr:spPr>
        <a:xfrm>
          <a:off x="1836008" y="17186955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D4A8537-E713-4E70-B9B4-F2577D7FE03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152695</xdr:colOff>
      <xdr:row>365</xdr:row>
      <xdr:rowOff>28499</xdr:rowOff>
    </xdr:from>
    <xdr:to>
      <xdr:col>7</xdr:col>
      <xdr:colOff>163554</xdr:colOff>
      <xdr:row>368</xdr:row>
      <xdr:rowOff>30291</xdr:rowOff>
    </xdr:to>
    <xdr:sp macro="" textlink="計算シート!L122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 txBox="1"/>
      </xdr:nvSpPr>
      <xdr:spPr>
        <a:xfrm>
          <a:off x="1238545" y="17411624"/>
          <a:ext cx="191834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16677E8-1911-4DBB-AB7A-B1957075A0F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26258</xdr:colOff>
      <xdr:row>365</xdr:row>
      <xdr:rowOff>28499</xdr:rowOff>
    </xdr:from>
    <xdr:to>
      <xdr:col>11</xdr:col>
      <xdr:colOff>37116</xdr:colOff>
      <xdr:row>368</xdr:row>
      <xdr:rowOff>30291</xdr:rowOff>
    </xdr:to>
    <xdr:sp macro="" textlink="計算シート!M122">
      <xdr:nvSpPr>
        <xdr:cNvPr id="198" name="テキスト ボックス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 txBox="1"/>
      </xdr:nvSpPr>
      <xdr:spPr>
        <a:xfrm>
          <a:off x="1836008" y="17411624"/>
          <a:ext cx="191833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B78D04F-F84C-4B78-8172-5B83A5A4C3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150112</xdr:colOff>
      <xdr:row>370</xdr:row>
      <xdr:rowOff>31794</xdr:rowOff>
    </xdr:from>
    <xdr:to>
      <xdr:col>7</xdr:col>
      <xdr:colOff>160971</xdr:colOff>
      <xdr:row>373</xdr:row>
      <xdr:rowOff>33584</xdr:rowOff>
    </xdr:to>
    <xdr:sp macro="" textlink="計算シート!L123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 txBox="1"/>
      </xdr:nvSpPr>
      <xdr:spPr>
        <a:xfrm>
          <a:off x="1235962" y="17653044"/>
          <a:ext cx="19183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88A4F31-85D0-4428-88E9-0DCB4BC2AC2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23675</xdr:colOff>
      <xdr:row>370</xdr:row>
      <xdr:rowOff>34377</xdr:rowOff>
    </xdr:from>
    <xdr:to>
      <xdr:col>11</xdr:col>
      <xdr:colOff>34533</xdr:colOff>
      <xdr:row>373</xdr:row>
      <xdr:rowOff>36167</xdr:rowOff>
    </xdr:to>
    <xdr:sp macro="" textlink="計算シート!M123">
      <xdr:nvSpPr>
        <xdr:cNvPr id="200" name="テキスト ボックス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 txBox="1"/>
      </xdr:nvSpPr>
      <xdr:spPr>
        <a:xfrm>
          <a:off x="1833425" y="17655627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CC2EF39-FA72-408A-871D-5D35D180A2B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6</xdr:col>
      <xdr:colOff>150112</xdr:colOff>
      <xdr:row>375</xdr:row>
      <xdr:rowOff>36370</xdr:rowOff>
    </xdr:from>
    <xdr:to>
      <xdr:col>7</xdr:col>
      <xdr:colOff>160971</xdr:colOff>
      <xdr:row>378</xdr:row>
      <xdr:rowOff>38161</xdr:rowOff>
    </xdr:to>
    <xdr:sp macro="" textlink="計算シート!L124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 txBox="1"/>
      </xdr:nvSpPr>
      <xdr:spPr>
        <a:xfrm>
          <a:off x="1235962" y="17895745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FCA2B9D-7334-4F29-A29D-86F073E4759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10</xdr:col>
      <xdr:colOff>23675</xdr:colOff>
      <xdr:row>375</xdr:row>
      <xdr:rowOff>38953</xdr:rowOff>
    </xdr:from>
    <xdr:to>
      <xdr:col>11</xdr:col>
      <xdr:colOff>34533</xdr:colOff>
      <xdr:row>378</xdr:row>
      <xdr:rowOff>40744</xdr:rowOff>
    </xdr:to>
    <xdr:sp macro="" textlink="計算シート!M124">
      <xdr:nvSpPr>
        <xdr:cNvPr id="202" name="テキスト ボックス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 txBox="1"/>
      </xdr:nvSpPr>
      <xdr:spPr>
        <a:xfrm>
          <a:off x="1833425" y="17898328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C0AD439-017D-43EB-B24F-7DD0C50E5D5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100746</xdr:colOff>
      <xdr:row>370</xdr:row>
      <xdr:rowOff>36960</xdr:rowOff>
    </xdr:from>
    <xdr:to>
      <xdr:col>15</xdr:col>
      <xdr:colOff>111605</xdr:colOff>
      <xdr:row>373</xdr:row>
      <xdr:rowOff>38750</xdr:rowOff>
    </xdr:to>
    <xdr:sp macro="" textlink="計算シート!N123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 txBox="1"/>
      </xdr:nvSpPr>
      <xdr:spPr>
        <a:xfrm>
          <a:off x="2634396" y="17658210"/>
          <a:ext cx="19183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74CDBDF-97CE-4583-A963-430A873353F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14</xdr:col>
      <xdr:colOff>98163</xdr:colOff>
      <xdr:row>375</xdr:row>
      <xdr:rowOff>38953</xdr:rowOff>
    </xdr:from>
    <xdr:to>
      <xdr:col>15</xdr:col>
      <xdr:colOff>109022</xdr:colOff>
      <xdr:row>378</xdr:row>
      <xdr:rowOff>40744</xdr:rowOff>
    </xdr:to>
    <xdr:sp macro="" textlink="計算シート!N124">
      <xdr:nvSpPr>
        <xdr:cNvPr id="204" name="テキスト ボックス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 txBox="1"/>
      </xdr:nvSpPr>
      <xdr:spPr>
        <a:xfrm>
          <a:off x="2631813" y="17898328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6A97B30-919C-46DB-941B-13D2C53D46E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146255</xdr:colOff>
      <xdr:row>212</xdr:row>
      <xdr:rowOff>16068</xdr:rowOff>
    </xdr:from>
    <xdr:to>
      <xdr:col>26</xdr:col>
      <xdr:colOff>155670</xdr:colOff>
      <xdr:row>215</xdr:row>
      <xdr:rowOff>17860</xdr:rowOff>
    </xdr:to>
    <xdr:sp macro="" textlink="計算シート!L127">
      <xdr:nvSpPr>
        <xdr:cNvPr id="205" name="テキスト ボックス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 txBox="1"/>
      </xdr:nvSpPr>
      <xdr:spPr>
        <a:xfrm>
          <a:off x="4670630" y="10112568"/>
          <a:ext cx="190390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96F5721-52DD-43BF-909D-C0031003B1F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111577</xdr:colOff>
      <xdr:row>212</xdr:row>
      <xdr:rowOff>11908</xdr:rowOff>
    </xdr:from>
    <xdr:to>
      <xdr:col>30</xdr:col>
      <xdr:colOff>122871</xdr:colOff>
      <xdr:row>215</xdr:row>
      <xdr:rowOff>13700</xdr:rowOff>
    </xdr:to>
    <xdr:sp macro="" textlink="計算シート!M127">
      <xdr:nvSpPr>
        <xdr:cNvPr id="206" name="テキスト ボックス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 txBox="1"/>
      </xdr:nvSpPr>
      <xdr:spPr>
        <a:xfrm>
          <a:off x="5359852" y="10108408"/>
          <a:ext cx="192269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2DD9F60-7E00-4521-BA4D-A75F0E692BF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164934</xdr:colOff>
      <xdr:row>212</xdr:row>
      <xdr:rowOff>14491</xdr:rowOff>
    </xdr:from>
    <xdr:to>
      <xdr:col>34</xdr:col>
      <xdr:colOff>174347</xdr:colOff>
      <xdr:row>215</xdr:row>
      <xdr:rowOff>16283</xdr:rowOff>
    </xdr:to>
    <xdr:sp macro="" textlink="計算シート!N127">
      <xdr:nvSpPr>
        <xdr:cNvPr id="207" name="テキスト ボックス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 txBox="1"/>
      </xdr:nvSpPr>
      <xdr:spPr>
        <a:xfrm>
          <a:off x="6137109" y="10110991"/>
          <a:ext cx="19038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5C86264-3EFB-4311-B2D7-E39A94F0D4C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216</xdr:row>
      <xdr:rowOff>26752</xdr:rowOff>
    </xdr:from>
    <xdr:to>
      <xdr:col>26</xdr:col>
      <xdr:colOff>151272</xdr:colOff>
      <xdr:row>219</xdr:row>
      <xdr:rowOff>28935</xdr:rowOff>
    </xdr:to>
    <xdr:sp macro="" textlink="計算シート!L128">
      <xdr:nvSpPr>
        <xdr:cNvPr id="208" name="テキスト ボックス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/>
      </xdr:nvSpPr>
      <xdr:spPr>
        <a:xfrm>
          <a:off x="4666232" y="10313752"/>
          <a:ext cx="190390" cy="14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819E7F0-1850-4E34-B793-F8357EE9D6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216</xdr:row>
      <xdr:rowOff>24169</xdr:rowOff>
    </xdr:from>
    <xdr:to>
      <xdr:col>30</xdr:col>
      <xdr:colOff>120288</xdr:colOff>
      <xdr:row>219</xdr:row>
      <xdr:rowOff>28447</xdr:rowOff>
    </xdr:to>
    <xdr:sp macro="" textlink="計算シート!M128">
      <xdr:nvSpPr>
        <xdr:cNvPr id="209" name="テキスト ボックス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/>
      </xdr:nvSpPr>
      <xdr:spPr>
        <a:xfrm>
          <a:off x="5357269" y="10311169"/>
          <a:ext cx="192269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74BC1E0-5E84-4836-865E-6DC7AA02D10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164934</xdr:colOff>
      <xdr:row>216</xdr:row>
      <xdr:rowOff>24169</xdr:rowOff>
    </xdr:from>
    <xdr:to>
      <xdr:col>34</xdr:col>
      <xdr:colOff>174347</xdr:colOff>
      <xdr:row>219</xdr:row>
      <xdr:rowOff>28447</xdr:rowOff>
    </xdr:to>
    <xdr:sp macro="" textlink="計算シート!N128">
      <xdr:nvSpPr>
        <xdr:cNvPr id="210" name="テキスト ボックス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/>
      </xdr:nvSpPr>
      <xdr:spPr>
        <a:xfrm>
          <a:off x="6137109" y="10311169"/>
          <a:ext cx="190388" cy="14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106758-AC30-47DB-92A9-167DB804B0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220</xdr:row>
      <xdr:rowOff>30107</xdr:rowOff>
    </xdr:from>
    <xdr:to>
      <xdr:col>26</xdr:col>
      <xdr:colOff>151272</xdr:colOff>
      <xdr:row>223</xdr:row>
      <xdr:rowOff>31899</xdr:rowOff>
    </xdr:to>
    <xdr:sp macro="" textlink="計算シート!L129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 txBox="1"/>
      </xdr:nvSpPr>
      <xdr:spPr>
        <a:xfrm>
          <a:off x="4666232" y="10507607"/>
          <a:ext cx="190390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303F37D-66A3-4365-9555-2A159EC3A20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107767</xdr:colOff>
      <xdr:row>220</xdr:row>
      <xdr:rowOff>24941</xdr:rowOff>
    </xdr:from>
    <xdr:to>
      <xdr:col>30</xdr:col>
      <xdr:colOff>119061</xdr:colOff>
      <xdr:row>223</xdr:row>
      <xdr:rowOff>26733</xdr:rowOff>
    </xdr:to>
    <xdr:sp macro="" textlink="計算シート!M129">
      <xdr:nvSpPr>
        <xdr:cNvPr id="212" name="テキスト ボックス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 txBox="1"/>
      </xdr:nvSpPr>
      <xdr:spPr>
        <a:xfrm>
          <a:off x="5356042" y="10502441"/>
          <a:ext cx="192269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1B00E63-3119-45E3-8232-85F506F22EA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169679</xdr:colOff>
      <xdr:row>220</xdr:row>
      <xdr:rowOff>30146</xdr:rowOff>
    </xdr:from>
    <xdr:to>
      <xdr:col>34</xdr:col>
      <xdr:colOff>179092</xdr:colOff>
      <xdr:row>223</xdr:row>
      <xdr:rowOff>31938</xdr:rowOff>
    </xdr:to>
    <xdr:sp macro="" textlink="計算シート!N129">
      <xdr:nvSpPr>
        <xdr:cNvPr id="213" name="テキスト ボックス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 txBox="1"/>
      </xdr:nvSpPr>
      <xdr:spPr>
        <a:xfrm>
          <a:off x="6141854" y="10507646"/>
          <a:ext cx="190388" cy="144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AECDD48-2117-480C-9AD4-2496A890FAD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225</xdr:row>
      <xdr:rowOff>990</xdr:rowOff>
    </xdr:from>
    <xdr:to>
      <xdr:col>26</xdr:col>
      <xdr:colOff>151272</xdr:colOff>
      <xdr:row>228</xdr:row>
      <xdr:rowOff>2779</xdr:rowOff>
    </xdr:to>
    <xdr:sp macro="" textlink="計算シート!L130">
      <xdr:nvSpPr>
        <xdr:cNvPr id="214" name="テキスト ボックス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 txBox="1"/>
      </xdr:nvSpPr>
      <xdr:spPr>
        <a:xfrm>
          <a:off x="4666232" y="10716615"/>
          <a:ext cx="190390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1D406BC-1334-4B99-B4C5-1DDE7BCFEBE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224</xdr:row>
      <xdr:rowOff>44902</xdr:rowOff>
    </xdr:from>
    <xdr:to>
      <xdr:col>30</xdr:col>
      <xdr:colOff>120288</xdr:colOff>
      <xdr:row>228</xdr:row>
      <xdr:rowOff>196</xdr:rowOff>
    </xdr:to>
    <xdr:sp macro="" textlink="計算シート!M130">
      <xdr:nvSpPr>
        <xdr:cNvPr id="215" name="テキスト ボックス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 txBox="1"/>
      </xdr:nvSpPr>
      <xdr:spPr>
        <a:xfrm>
          <a:off x="5357269" y="10712902"/>
          <a:ext cx="192269" cy="145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265419E-48C5-48F1-B188-62F9916005E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163286</xdr:colOff>
      <xdr:row>225</xdr:row>
      <xdr:rowOff>1052</xdr:rowOff>
    </xdr:from>
    <xdr:to>
      <xdr:col>34</xdr:col>
      <xdr:colOff>172699</xdr:colOff>
      <xdr:row>228</xdr:row>
      <xdr:rowOff>2354</xdr:rowOff>
    </xdr:to>
    <xdr:sp macro="" textlink="計算シート!N130">
      <xdr:nvSpPr>
        <xdr:cNvPr id="216" name="テキスト ボックス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 txBox="1"/>
      </xdr:nvSpPr>
      <xdr:spPr>
        <a:xfrm>
          <a:off x="6135461" y="10716677"/>
          <a:ext cx="190388" cy="144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BA776B7-93D9-4366-8A22-9684E7553E9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141857</xdr:colOff>
      <xdr:row>229</xdr:row>
      <xdr:rowOff>1427</xdr:rowOff>
    </xdr:from>
    <xdr:to>
      <xdr:col>26</xdr:col>
      <xdr:colOff>151272</xdr:colOff>
      <xdr:row>232</xdr:row>
      <xdr:rowOff>3217</xdr:rowOff>
    </xdr:to>
    <xdr:sp macro="" textlink="計算シート!L131">
      <xdr:nvSpPr>
        <xdr:cNvPr id="217" name="テキスト ボックス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 txBox="1"/>
      </xdr:nvSpPr>
      <xdr:spPr>
        <a:xfrm>
          <a:off x="4666232" y="10907552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CD974EC-82A6-4558-8B3A-5BFA97A93E7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228</xdr:row>
      <xdr:rowOff>45339</xdr:rowOff>
    </xdr:from>
    <xdr:to>
      <xdr:col>30</xdr:col>
      <xdr:colOff>120288</xdr:colOff>
      <xdr:row>232</xdr:row>
      <xdr:rowOff>634</xdr:rowOff>
    </xdr:to>
    <xdr:sp macro="" textlink="計算シート!M131">
      <xdr:nvSpPr>
        <xdr:cNvPr id="218" name="テキスト ボックス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 txBox="1"/>
      </xdr:nvSpPr>
      <xdr:spPr>
        <a:xfrm>
          <a:off x="5357269" y="10903839"/>
          <a:ext cx="192269" cy="145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8DA277-3A4D-4E75-810D-0F9A1267DE7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160446</xdr:colOff>
      <xdr:row>229</xdr:row>
      <xdr:rowOff>1489</xdr:rowOff>
    </xdr:from>
    <xdr:to>
      <xdr:col>34</xdr:col>
      <xdr:colOff>169859</xdr:colOff>
      <xdr:row>232</xdr:row>
      <xdr:rowOff>2792</xdr:rowOff>
    </xdr:to>
    <xdr:sp macro="" textlink="計算シート!N131">
      <xdr:nvSpPr>
        <xdr:cNvPr id="219" name="テキスト ボックス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 txBox="1"/>
      </xdr:nvSpPr>
      <xdr:spPr>
        <a:xfrm>
          <a:off x="6132621" y="10907614"/>
          <a:ext cx="190388" cy="144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4C59D3-2DD6-4AFB-8619-482672F1601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233</xdr:row>
      <xdr:rowOff>21215</xdr:rowOff>
    </xdr:from>
    <xdr:to>
      <xdr:col>26</xdr:col>
      <xdr:colOff>148689</xdr:colOff>
      <xdr:row>236</xdr:row>
      <xdr:rowOff>23006</xdr:rowOff>
    </xdr:to>
    <xdr:sp macro="" textlink="計算シート!L132">
      <xdr:nvSpPr>
        <xdr:cNvPr id="220" name="テキスト ボックス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 txBox="1"/>
      </xdr:nvSpPr>
      <xdr:spPr>
        <a:xfrm>
          <a:off x="4663649" y="11117840"/>
          <a:ext cx="19039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45D95B0-7D3C-45A5-837B-A5B42EEC07C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233</xdr:row>
      <xdr:rowOff>16049</xdr:rowOff>
    </xdr:from>
    <xdr:to>
      <xdr:col>30</xdr:col>
      <xdr:colOff>120288</xdr:colOff>
      <xdr:row>236</xdr:row>
      <xdr:rowOff>17840</xdr:rowOff>
    </xdr:to>
    <xdr:sp macro="" textlink="計算シート!M132">
      <xdr:nvSpPr>
        <xdr:cNvPr id="221" name="テキスト ボックス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 txBox="1"/>
      </xdr:nvSpPr>
      <xdr:spPr>
        <a:xfrm>
          <a:off x="5357269" y="11112674"/>
          <a:ext cx="192269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2EE6048-0C32-48E6-82AB-6DEC9D57EBB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162351</xdr:colOff>
      <xdr:row>233</xdr:row>
      <xdr:rowOff>12882</xdr:rowOff>
    </xdr:from>
    <xdr:to>
      <xdr:col>34</xdr:col>
      <xdr:colOff>171764</xdr:colOff>
      <xdr:row>236</xdr:row>
      <xdr:rowOff>14673</xdr:rowOff>
    </xdr:to>
    <xdr:sp macro="" textlink="計算シート!N132">
      <xdr:nvSpPr>
        <xdr:cNvPr id="222" name="テキスト ボックス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 txBox="1"/>
      </xdr:nvSpPr>
      <xdr:spPr>
        <a:xfrm>
          <a:off x="6134526" y="11109507"/>
          <a:ext cx="190388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DCAB8A9-A87A-4E51-B5EB-C2E7C715B82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237</xdr:row>
      <xdr:rowOff>21203</xdr:rowOff>
    </xdr:from>
    <xdr:to>
      <xdr:col>26</xdr:col>
      <xdr:colOff>148689</xdr:colOff>
      <xdr:row>240</xdr:row>
      <xdr:rowOff>22993</xdr:rowOff>
    </xdr:to>
    <xdr:sp macro="" textlink="計算シート!L133">
      <xdr:nvSpPr>
        <xdr:cNvPr id="223" name="テキスト ボックス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 txBox="1"/>
      </xdr:nvSpPr>
      <xdr:spPr>
        <a:xfrm>
          <a:off x="4663649" y="11308328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ABF98DA-A17C-45F8-B66E-27BA82412B0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237</xdr:row>
      <xdr:rowOff>18620</xdr:rowOff>
    </xdr:from>
    <xdr:to>
      <xdr:col>30</xdr:col>
      <xdr:colOff>117705</xdr:colOff>
      <xdr:row>240</xdr:row>
      <xdr:rowOff>20410</xdr:rowOff>
    </xdr:to>
    <xdr:sp macro="" textlink="計算シート!M133">
      <xdr:nvSpPr>
        <xdr:cNvPr id="224" name="テキスト ボックス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 txBox="1"/>
      </xdr:nvSpPr>
      <xdr:spPr>
        <a:xfrm>
          <a:off x="5354686" y="11305745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BAF47FA-89C1-4FBD-8755-C6CE1F0E6ED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167388</xdr:colOff>
      <xdr:row>237</xdr:row>
      <xdr:rowOff>19555</xdr:rowOff>
    </xdr:from>
    <xdr:to>
      <xdr:col>34</xdr:col>
      <xdr:colOff>176801</xdr:colOff>
      <xdr:row>240</xdr:row>
      <xdr:rowOff>21345</xdr:rowOff>
    </xdr:to>
    <xdr:sp macro="" textlink="計算シート!N133">
      <xdr:nvSpPr>
        <xdr:cNvPr id="225" name="テキスト ボックス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 txBox="1"/>
      </xdr:nvSpPr>
      <xdr:spPr>
        <a:xfrm>
          <a:off x="6139563" y="11306680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AF64D00-864A-4D26-B42B-4E535CDF1BE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241</xdr:row>
      <xdr:rowOff>17865</xdr:rowOff>
    </xdr:from>
    <xdr:to>
      <xdr:col>26</xdr:col>
      <xdr:colOff>148689</xdr:colOff>
      <xdr:row>244</xdr:row>
      <xdr:rowOff>19655</xdr:rowOff>
    </xdr:to>
    <xdr:sp macro="" textlink="計算シート!L134">
      <xdr:nvSpPr>
        <xdr:cNvPr id="226" name="テキスト ボックス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SpPr txBox="1"/>
      </xdr:nvSpPr>
      <xdr:spPr>
        <a:xfrm>
          <a:off x="4663649" y="11495490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BEB7390-F721-4224-A916-E9FFB534952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108994</xdr:colOff>
      <xdr:row>241</xdr:row>
      <xdr:rowOff>17865</xdr:rowOff>
    </xdr:from>
    <xdr:to>
      <xdr:col>30</xdr:col>
      <xdr:colOff>120288</xdr:colOff>
      <xdr:row>244</xdr:row>
      <xdr:rowOff>19655</xdr:rowOff>
    </xdr:to>
    <xdr:sp macro="" textlink="計算シート!M134">
      <xdr:nvSpPr>
        <xdr:cNvPr id="227" name="テキスト ボックス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 txBox="1"/>
      </xdr:nvSpPr>
      <xdr:spPr>
        <a:xfrm>
          <a:off x="5357269" y="11495490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2E9AA87-1353-4F29-B7F7-4D9938550D4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167388</xdr:colOff>
      <xdr:row>241</xdr:row>
      <xdr:rowOff>23580</xdr:rowOff>
    </xdr:from>
    <xdr:to>
      <xdr:col>34</xdr:col>
      <xdr:colOff>176801</xdr:colOff>
      <xdr:row>244</xdr:row>
      <xdr:rowOff>25370</xdr:rowOff>
    </xdr:to>
    <xdr:sp macro="" textlink="計算シート!N134">
      <xdr:nvSpPr>
        <xdr:cNvPr id="228" name="テキスト ボックス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 txBox="1"/>
      </xdr:nvSpPr>
      <xdr:spPr>
        <a:xfrm>
          <a:off x="6139563" y="11501205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4002ABD-D662-4B99-AFFB-14E19D6A576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245</xdr:row>
      <xdr:rowOff>38846</xdr:rowOff>
    </xdr:from>
    <xdr:to>
      <xdr:col>26</xdr:col>
      <xdr:colOff>146106</xdr:colOff>
      <xdr:row>248</xdr:row>
      <xdr:rowOff>40636</xdr:rowOff>
    </xdr:to>
    <xdr:sp macro="" textlink="計算シート!L135">
      <xdr:nvSpPr>
        <xdr:cNvPr id="229" name="テキスト ボックス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 txBox="1"/>
      </xdr:nvSpPr>
      <xdr:spPr>
        <a:xfrm>
          <a:off x="4661066" y="11706971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86333D-CCE9-403A-B46F-807BAEA0B87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245</xdr:row>
      <xdr:rowOff>38846</xdr:rowOff>
    </xdr:from>
    <xdr:to>
      <xdr:col>30</xdr:col>
      <xdr:colOff>117705</xdr:colOff>
      <xdr:row>248</xdr:row>
      <xdr:rowOff>40636</xdr:rowOff>
    </xdr:to>
    <xdr:sp macro="" textlink="計算シート!M135">
      <xdr:nvSpPr>
        <xdr:cNvPr id="230" name="テキスト ボックス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 txBox="1"/>
      </xdr:nvSpPr>
      <xdr:spPr>
        <a:xfrm>
          <a:off x="5354686" y="11706971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65B7AA2-C757-4E01-A133-860A44F592A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159768</xdr:colOff>
      <xdr:row>245</xdr:row>
      <xdr:rowOff>36263</xdr:rowOff>
    </xdr:from>
    <xdr:to>
      <xdr:col>34</xdr:col>
      <xdr:colOff>169181</xdr:colOff>
      <xdr:row>248</xdr:row>
      <xdr:rowOff>38053</xdr:rowOff>
    </xdr:to>
    <xdr:sp macro="" textlink="計算シート!N135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 txBox="1"/>
      </xdr:nvSpPr>
      <xdr:spPr>
        <a:xfrm>
          <a:off x="6131943" y="11704388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995AC1C-987D-4852-8926-606B5C8B367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139274</xdr:colOff>
      <xdr:row>250</xdr:row>
      <xdr:rowOff>8533</xdr:rowOff>
    </xdr:from>
    <xdr:to>
      <xdr:col>26</xdr:col>
      <xdr:colOff>148689</xdr:colOff>
      <xdr:row>253</xdr:row>
      <xdr:rowOff>10324</xdr:rowOff>
    </xdr:to>
    <xdr:sp macro="" textlink="計算シート!L136">
      <xdr:nvSpPr>
        <xdr:cNvPr id="232" name="テキスト ボックス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 txBox="1"/>
      </xdr:nvSpPr>
      <xdr:spPr>
        <a:xfrm>
          <a:off x="4663649" y="11914783"/>
          <a:ext cx="19039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8AEAC7F-E04B-4119-816E-A811B4AD534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106411</xdr:colOff>
      <xdr:row>250</xdr:row>
      <xdr:rowOff>8533</xdr:rowOff>
    </xdr:from>
    <xdr:to>
      <xdr:col>30</xdr:col>
      <xdr:colOff>117705</xdr:colOff>
      <xdr:row>253</xdr:row>
      <xdr:rowOff>10324</xdr:rowOff>
    </xdr:to>
    <xdr:sp macro="" textlink="計算シート!M136">
      <xdr:nvSpPr>
        <xdr:cNvPr id="233" name="テキスト ボックス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 txBox="1"/>
      </xdr:nvSpPr>
      <xdr:spPr>
        <a:xfrm>
          <a:off x="5354686" y="11914783"/>
          <a:ext cx="192269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461FF10-87C5-46BB-8453-B94274A1136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157185</xdr:colOff>
      <xdr:row>250</xdr:row>
      <xdr:rowOff>8533</xdr:rowOff>
    </xdr:from>
    <xdr:to>
      <xdr:col>34</xdr:col>
      <xdr:colOff>166598</xdr:colOff>
      <xdr:row>253</xdr:row>
      <xdr:rowOff>10324</xdr:rowOff>
    </xdr:to>
    <xdr:sp macro="" textlink="計算シート!N136">
      <xdr:nvSpPr>
        <xdr:cNvPr id="234" name="テキスト ボックス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 txBox="1"/>
      </xdr:nvSpPr>
      <xdr:spPr>
        <a:xfrm>
          <a:off x="6129360" y="11914783"/>
          <a:ext cx="190388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98621CD-F840-45E1-9900-2B1075DBC6B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254</xdr:row>
      <xdr:rowOff>10718</xdr:rowOff>
    </xdr:from>
    <xdr:to>
      <xdr:col>26</xdr:col>
      <xdr:colOff>146106</xdr:colOff>
      <xdr:row>257</xdr:row>
      <xdr:rowOff>12508</xdr:rowOff>
    </xdr:to>
    <xdr:sp macro="" textlink="計算シート!L137">
      <xdr:nvSpPr>
        <xdr:cNvPr id="235" name="テキスト ボックス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 txBox="1"/>
      </xdr:nvSpPr>
      <xdr:spPr>
        <a:xfrm>
          <a:off x="4661066" y="12107468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C7D6CD3-ECC0-4B3C-8666-83A93D932AB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254</xdr:row>
      <xdr:rowOff>10718</xdr:rowOff>
    </xdr:from>
    <xdr:to>
      <xdr:col>30</xdr:col>
      <xdr:colOff>115122</xdr:colOff>
      <xdr:row>257</xdr:row>
      <xdr:rowOff>12508</xdr:rowOff>
    </xdr:to>
    <xdr:sp macro="" textlink="計算シート!M137">
      <xdr:nvSpPr>
        <xdr:cNvPr id="236" name="テキスト ボックス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 txBox="1"/>
      </xdr:nvSpPr>
      <xdr:spPr>
        <a:xfrm>
          <a:off x="5352103" y="12107468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4D6A697-B0D3-4A13-A431-D3912B3383F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163870</xdr:colOff>
      <xdr:row>254</xdr:row>
      <xdr:rowOff>15463</xdr:rowOff>
    </xdr:from>
    <xdr:to>
      <xdr:col>34</xdr:col>
      <xdr:colOff>173283</xdr:colOff>
      <xdr:row>257</xdr:row>
      <xdr:rowOff>17253</xdr:rowOff>
    </xdr:to>
    <xdr:sp macro="" textlink="計算シート!N137">
      <xdr:nvSpPr>
        <xdr:cNvPr id="237" name="テキスト ボックス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 txBox="1"/>
      </xdr:nvSpPr>
      <xdr:spPr>
        <a:xfrm>
          <a:off x="6136045" y="12112213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2E879D7-15CF-44AD-84B9-E440F1A9195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0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258</xdr:row>
      <xdr:rowOff>27826</xdr:rowOff>
    </xdr:from>
    <xdr:to>
      <xdr:col>26</xdr:col>
      <xdr:colOff>146106</xdr:colOff>
      <xdr:row>261</xdr:row>
      <xdr:rowOff>29616</xdr:rowOff>
    </xdr:to>
    <xdr:sp macro="" textlink="計算シート!L138">
      <xdr:nvSpPr>
        <xdr:cNvPr id="238" name="テキスト ボックス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 txBox="1"/>
      </xdr:nvSpPr>
      <xdr:spPr>
        <a:xfrm>
          <a:off x="4661066" y="12315076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4A233B0-7563-44EE-A117-F0ACF4DAAA5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258</xdr:row>
      <xdr:rowOff>27826</xdr:rowOff>
    </xdr:from>
    <xdr:to>
      <xdr:col>30</xdr:col>
      <xdr:colOff>115122</xdr:colOff>
      <xdr:row>261</xdr:row>
      <xdr:rowOff>29616</xdr:rowOff>
    </xdr:to>
    <xdr:sp macro="" textlink="計算シート!M138">
      <xdr:nvSpPr>
        <xdr:cNvPr id="239" name="テキスト ボックス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 txBox="1"/>
      </xdr:nvSpPr>
      <xdr:spPr>
        <a:xfrm>
          <a:off x="5352103" y="12315076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FAB8405-B149-48A4-AB7E-CBC7C054C02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258</xdr:row>
      <xdr:rowOff>27826</xdr:rowOff>
    </xdr:from>
    <xdr:to>
      <xdr:col>34</xdr:col>
      <xdr:colOff>164015</xdr:colOff>
      <xdr:row>261</xdr:row>
      <xdr:rowOff>29616</xdr:rowOff>
    </xdr:to>
    <xdr:sp macro="" textlink="計算シート!N138">
      <xdr:nvSpPr>
        <xdr:cNvPr id="240" name="テキスト ボックス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 txBox="1"/>
      </xdr:nvSpPr>
      <xdr:spPr>
        <a:xfrm>
          <a:off x="6126777" y="12315076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9455A7-E392-4E09-9240-14E3BC45A1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136691</xdr:colOff>
      <xdr:row>262</xdr:row>
      <xdr:rowOff>41182</xdr:rowOff>
    </xdr:from>
    <xdr:to>
      <xdr:col>26</xdr:col>
      <xdr:colOff>146106</xdr:colOff>
      <xdr:row>265</xdr:row>
      <xdr:rowOff>42972</xdr:rowOff>
    </xdr:to>
    <xdr:sp macro="" textlink="計算シート!L139">
      <xdr:nvSpPr>
        <xdr:cNvPr id="241" name="テキスト ボックス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 txBox="1"/>
      </xdr:nvSpPr>
      <xdr:spPr>
        <a:xfrm>
          <a:off x="4661066" y="12518932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CBCFA73-4F0F-4789-82C0-38FE05771B2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103828</xdr:colOff>
      <xdr:row>262</xdr:row>
      <xdr:rowOff>38599</xdr:rowOff>
    </xdr:from>
    <xdr:to>
      <xdr:col>30</xdr:col>
      <xdr:colOff>115122</xdr:colOff>
      <xdr:row>265</xdr:row>
      <xdr:rowOff>40389</xdr:rowOff>
    </xdr:to>
    <xdr:sp macro="" textlink="計算シート!M139">
      <xdr:nvSpPr>
        <xdr:cNvPr id="242" name="テキスト ボックス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 txBox="1"/>
      </xdr:nvSpPr>
      <xdr:spPr>
        <a:xfrm>
          <a:off x="5352103" y="12516349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A9477BA-BBB4-421B-B972-A5432D8E437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157185</xdr:colOff>
      <xdr:row>262</xdr:row>
      <xdr:rowOff>36016</xdr:rowOff>
    </xdr:from>
    <xdr:to>
      <xdr:col>34</xdr:col>
      <xdr:colOff>166598</xdr:colOff>
      <xdr:row>265</xdr:row>
      <xdr:rowOff>37806</xdr:rowOff>
    </xdr:to>
    <xdr:sp macro="" textlink="計算シート!N139">
      <xdr:nvSpPr>
        <xdr:cNvPr id="243" name="テキスト ボックス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 txBox="1"/>
      </xdr:nvSpPr>
      <xdr:spPr>
        <a:xfrm>
          <a:off x="6129360" y="12513766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DFC181A-DF65-49E1-9B22-0B668AA699A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134108</xdr:colOff>
      <xdr:row>267</xdr:row>
      <xdr:rowOff>3848</xdr:rowOff>
    </xdr:from>
    <xdr:to>
      <xdr:col>26</xdr:col>
      <xdr:colOff>143523</xdr:colOff>
      <xdr:row>270</xdr:row>
      <xdr:rowOff>5638</xdr:rowOff>
    </xdr:to>
    <xdr:sp macro="" textlink="計算シート!L140">
      <xdr:nvSpPr>
        <xdr:cNvPr id="244" name="テキスト ボックス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 txBox="1"/>
      </xdr:nvSpPr>
      <xdr:spPr>
        <a:xfrm>
          <a:off x="4658483" y="12719723"/>
          <a:ext cx="190390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F9C9964-4774-4816-B744-6857EA4BF58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101245</xdr:colOff>
      <xdr:row>267</xdr:row>
      <xdr:rowOff>1265</xdr:rowOff>
    </xdr:from>
    <xdr:to>
      <xdr:col>30</xdr:col>
      <xdr:colOff>112539</xdr:colOff>
      <xdr:row>270</xdr:row>
      <xdr:rowOff>3055</xdr:rowOff>
    </xdr:to>
    <xdr:sp macro="" textlink="計算シート!M140">
      <xdr:nvSpPr>
        <xdr:cNvPr id="245" name="テキスト ボックス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 txBox="1"/>
      </xdr:nvSpPr>
      <xdr:spPr>
        <a:xfrm>
          <a:off x="5349520" y="12717140"/>
          <a:ext cx="192269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73769B1-BA45-45D4-8E0F-08F3A22D3C4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267</xdr:row>
      <xdr:rowOff>1265</xdr:rowOff>
    </xdr:from>
    <xdr:to>
      <xdr:col>34</xdr:col>
      <xdr:colOff>164015</xdr:colOff>
      <xdr:row>270</xdr:row>
      <xdr:rowOff>3055</xdr:rowOff>
    </xdr:to>
    <xdr:sp macro="" textlink="計算シート!N140">
      <xdr:nvSpPr>
        <xdr:cNvPr id="246" name="テキスト ボックス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 txBox="1"/>
      </xdr:nvSpPr>
      <xdr:spPr>
        <a:xfrm>
          <a:off x="6126777" y="12717140"/>
          <a:ext cx="190388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EFB452B-355C-4EDE-8D3A-4C1BCB6CB95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131525</xdr:colOff>
      <xdr:row>271</xdr:row>
      <xdr:rowOff>5304</xdr:rowOff>
    </xdr:from>
    <xdr:to>
      <xdr:col>26</xdr:col>
      <xdr:colOff>140940</xdr:colOff>
      <xdr:row>274</xdr:row>
      <xdr:rowOff>7095</xdr:rowOff>
    </xdr:to>
    <xdr:sp macro="" textlink="計算シート!L141">
      <xdr:nvSpPr>
        <xdr:cNvPr id="247" name="テキスト ボックス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 txBox="1"/>
      </xdr:nvSpPr>
      <xdr:spPr>
        <a:xfrm>
          <a:off x="4655900" y="12911679"/>
          <a:ext cx="19039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72CD824-98B5-4861-BDAA-4AEFCF042EF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101245</xdr:colOff>
      <xdr:row>271</xdr:row>
      <xdr:rowOff>138</xdr:rowOff>
    </xdr:from>
    <xdr:to>
      <xdr:col>30</xdr:col>
      <xdr:colOff>112539</xdr:colOff>
      <xdr:row>274</xdr:row>
      <xdr:rowOff>1929</xdr:rowOff>
    </xdr:to>
    <xdr:sp macro="" textlink="計算シート!M141">
      <xdr:nvSpPr>
        <xdr:cNvPr id="248" name="テキスト ボックス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 txBox="1"/>
      </xdr:nvSpPr>
      <xdr:spPr>
        <a:xfrm>
          <a:off x="5349520" y="12906513"/>
          <a:ext cx="192269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FCF9C41-3335-4549-9DAD-E09B65E3C2E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154602</xdr:colOff>
      <xdr:row>271</xdr:row>
      <xdr:rowOff>2721</xdr:rowOff>
    </xdr:from>
    <xdr:to>
      <xdr:col>34</xdr:col>
      <xdr:colOff>164015</xdr:colOff>
      <xdr:row>274</xdr:row>
      <xdr:rowOff>4512</xdr:rowOff>
    </xdr:to>
    <xdr:sp macro="" textlink="計算シート!N141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 txBox="1"/>
      </xdr:nvSpPr>
      <xdr:spPr>
        <a:xfrm>
          <a:off x="6126777" y="12909096"/>
          <a:ext cx="190388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3CD7B9-CFE3-45BB-9314-D5C408DDF6B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128422</xdr:colOff>
      <xdr:row>287</xdr:row>
      <xdr:rowOff>12272</xdr:rowOff>
    </xdr:from>
    <xdr:to>
      <xdr:col>24</xdr:col>
      <xdr:colOff>139280</xdr:colOff>
      <xdr:row>290</xdr:row>
      <xdr:rowOff>14063</xdr:rowOff>
    </xdr:to>
    <xdr:sp macro="" textlink="計算シート!L146">
      <xdr:nvSpPr>
        <xdr:cNvPr id="250" name="テキスト ボックス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 txBox="1"/>
      </xdr:nvSpPr>
      <xdr:spPr>
        <a:xfrm>
          <a:off x="4290847" y="13680647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76BA11A-2B31-446D-9AE5-48B2AC912DC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71789</xdr:colOff>
      <xdr:row>287</xdr:row>
      <xdr:rowOff>9487</xdr:rowOff>
    </xdr:from>
    <xdr:to>
      <xdr:col>28</xdr:col>
      <xdr:colOff>82648</xdr:colOff>
      <xdr:row>290</xdr:row>
      <xdr:rowOff>11278</xdr:rowOff>
    </xdr:to>
    <xdr:sp macro="" textlink="計算シート!M146">
      <xdr:nvSpPr>
        <xdr:cNvPr id="251" name="テキスト ボックス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 txBox="1"/>
      </xdr:nvSpPr>
      <xdr:spPr>
        <a:xfrm>
          <a:off x="4958114" y="13677862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6C173109-F7AA-467B-A43E-EDEE6ECCC0D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7575</xdr:colOff>
      <xdr:row>287</xdr:row>
      <xdr:rowOff>14343</xdr:rowOff>
    </xdr:from>
    <xdr:to>
      <xdr:col>33</xdr:col>
      <xdr:colOff>17915</xdr:colOff>
      <xdr:row>290</xdr:row>
      <xdr:rowOff>16134</xdr:rowOff>
    </xdr:to>
    <xdr:sp macro="" textlink="計算シート!N146">
      <xdr:nvSpPr>
        <xdr:cNvPr id="252" name="テキスト ボックス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 txBox="1"/>
      </xdr:nvSpPr>
      <xdr:spPr>
        <a:xfrm>
          <a:off x="5798775" y="13682718"/>
          <a:ext cx="191315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0C09422-241C-41FE-9C4A-80EAF4699BC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126271</xdr:colOff>
      <xdr:row>292</xdr:row>
      <xdr:rowOff>2864</xdr:rowOff>
    </xdr:from>
    <xdr:to>
      <xdr:col>24</xdr:col>
      <xdr:colOff>137129</xdr:colOff>
      <xdr:row>295</xdr:row>
      <xdr:rowOff>3525</xdr:rowOff>
    </xdr:to>
    <xdr:sp macro="" textlink="計算シート!L147">
      <xdr:nvSpPr>
        <xdr:cNvPr id="253" name="テキスト ボックス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 txBox="1"/>
      </xdr:nvSpPr>
      <xdr:spPr>
        <a:xfrm>
          <a:off x="4288696" y="13909364"/>
          <a:ext cx="191833" cy="1435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810609A-91DC-49C3-B95D-CE91061CBA01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69840</xdr:colOff>
      <xdr:row>291</xdr:row>
      <xdr:rowOff>44798</xdr:rowOff>
    </xdr:from>
    <xdr:to>
      <xdr:col>28</xdr:col>
      <xdr:colOff>80699</xdr:colOff>
      <xdr:row>295</xdr:row>
      <xdr:rowOff>94</xdr:rowOff>
    </xdr:to>
    <xdr:sp macro="" textlink="計算シート!M147">
      <xdr:nvSpPr>
        <xdr:cNvPr id="254" name="テキスト ボックス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 txBox="1"/>
      </xdr:nvSpPr>
      <xdr:spPr>
        <a:xfrm>
          <a:off x="4956165" y="13903673"/>
          <a:ext cx="191834" cy="145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BCCE2BA-5231-407D-A55B-832CCC132DDC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181565</xdr:colOff>
      <xdr:row>292</xdr:row>
      <xdr:rowOff>483</xdr:rowOff>
    </xdr:from>
    <xdr:to>
      <xdr:col>33</xdr:col>
      <xdr:colOff>9025</xdr:colOff>
      <xdr:row>295</xdr:row>
      <xdr:rowOff>2274</xdr:rowOff>
    </xdr:to>
    <xdr:sp macro="" textlink="計算シート!N147">
      <xdr:nvSpPr>
        <xdr:cNvPr id="255" name="テキスト ボックス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 txBox="1"/>
      </xdr:nvSpPr>
      <xdr:spPr>
        <a:xfrm>
          <a:off x="5791790" y="13906983"/>
          <a:ext cx="18941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3DD76BA-1675-4CA6-AECB-B6FD8A568B3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44082</xdr:colOff>
      <xdr:row>297</xdr:row>
      <xdr:rowOff>18469</xdr:rowOff>
    </xdr:from>
    <xdr:to>
      <xdr:col>24</xdr:col>
      <xdr:colOff>54942</xdr:colOff>
      <xdr:row>300</xdr:row>
      <xdr:rowOff>20259</xdr:rowOff>
    </xdr:to>
    <xdr:sp macro="" textlink="計算シート!L148">
      <xdr:nvSpPr>
        <xdr:cNvPr id="256" name="テキスト ボックス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 txBox="1"/>
      </xdr:nvSpPr>
      <xdr:spPr>
        <a:xfrm>
          <a:off x="4206507" y="14163094"/>
          <a:ext cx="191835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95CD3E10-DD93-47D1-B6A2-103B0A1669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7817</xdr:colOff>
      <xdr:row>297</xdr:row>
      <xdr:rowOff>21052</xdr:rowOff>
    </xdr:from>
    <xdr:to>
      <xdr:col>27</xdr:col>
      <xdr:colOff>14594</xdr:colOff>
      <xdr:row>300</xdr:row>
      <xdr:rowOff>22842</xdr:rowOff>
    </xdr:to>
    <xdr:sp macro="" textlink="計算シート!M148">
      <xdr:nvSpPr>
        <xdr:cNvPr id="257" name="テキスト ボックス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 txBox="1"/>
      </xdr:nvSpPr>
      <xdr:spPr>
        <a:xfrm>
          <a:off x="4713167" y="14165677"/>
          <a:ext cx="187752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16A9A9C-0A97-4F96-9753-421333A8D6D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102016</xdr:colOff>
      <xdr:row>297</xdr:row>
      <xdr:rowOff>18671</xdr:rowOff>
    </xdr:from>
    <xdr:to>
      <xdr:col>30</xdr:col>
      <xdr:colOff>114754</xdr:colOff>
      <xdr:row>300</xdr:row>
      <xdr:rowOff>20461</xdr:rowOff>
    </xdr:to>
    <xdr:sp macro="" textlink="計算シート!N148">
      <xdr:nvSpPr>
        <xdr:cNvPr id="258" name="テキスト ボックス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 txBox="1"/>
      </xdr:nvSpPr>
      <xdr:spPr>
        <a:xfrm>
          <a:off x="5350291" y="14163296"/>
          <a:ext cx="19371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734B24A-C345-4F73-9C86-1E87B4CC89B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19126</xdr:colOff>
      <xdr:row>297</xdr:row>
      <xdr:rowOff>21254</xdr:rowOff>
    </xdr:from>
    <xdr:to>
      <xdr:col>34</xdr:col>
      <xdr:colOff>28825</xdr:colOff>
      <xdr:row>300</xdr:row>
      <xdr:rowOff>23044</xdr:rowOff>
    </xdr:to>
    <xdr:sp macro="" textlink="計算シート!O148">
      <xdr:nvSpPr>
        <xdr:cNvPr id="259" name="テキスト ボックス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 txBox="1"/>
      </xdr:nvSpPr>
      <xdr:spPr>
        <a:xfrm>
          <a:off x="5991301" y="14165879"/>
          <a:ext cx="19067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0A17EAB-A777-431B-A423-3E888FF5304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25</xdr:col>
      <xdr:colOff>138794</xdr:colOff>
      <xdr:row>302</xdr:row>
      <xdr:rowOff>17195</xdr:rowOff>
    </xdr:from>
    <xdr:to>
      <xdr:col>26</xdr:col>
      <xdr:colOff>149652</xdr:colOff>
      <xdr:row>305</xdr:row>
      <xdr:rowOff>18985</xdr:rowOff>
    </xdr:to>
    <xdr:sp macro="" textlink="計算シート!L149">
      <xdr:nvSpPr>
        <xdr:cNvPr id="260" name="テキスト ボックス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 txBox="1"/>
      </xdr:nvSpPr>
      <xdr:spPr>
        <a:xfrm>
          <a:off x="4663169" y="14399945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A25F511-D1FB-41BD-8037-8869C017A7D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95456</xdr:colOff>
      <xdr:row>302</xdr:row>
      <xdr:rowOff>11826</xdr:rowOff>
    </xdr:from>
    <xdr:to>
      <xdr:col>30</xdr:col>
      <xdr:colOff>108194</xdr:colOff>
      <xdr:row>305</xdr:row>
      <xdr:rowOff>13616</xdr:rowOff>
    </xdr:to>
    <xdr:sp macro="" textlink="計算シート!M149">
      <xdr:nvSpPr>
        <xdr:cNvPr id="261" name="テキスト ボックス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 txBox="1"/>
      </xdr:nvSpPr>
      <xdr:spPr>
        <a:xfrm>
          <a:off x="5343731" y="14394576"/>
          <a:ext cx="19371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4A8BF53-D9C0-419C-9D39-4677D67BA7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152244</xdr:colOff>
      <xdr:row>302</xdr:row>
      <xdr:rowOff>14410</xdr:rowOff>
    </xdr:from>
    <xdr:to>
      <xdr:col>34</xdr:col>
      <xdr:colOff>163102</xdr:colOff>
      <xdr:row>305</xdr:row>
      <xdr:rowOff>16200</xdr:rowOff>
    </xdr:to>
    <xdr:sp macro="" textlink="計算シート!N149">
      <xdr:nvSpPr>
        <xdr:cNvPr id="262" name="テキスト ボックス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SpPr txBox="1"/>
      </xdr:nvSpPr>
      <xdr:spPr>
        <a:xfrm>
          <a:off x="6124419" y="14397160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07F907A-6EC6-4FBF-8E90-9F5BB31A4B6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58734</xdr:colOff>
      <xdr:row>307</xdr:row>
      <xdr:rowOff>2349</xdr:rowOff>
    </xdr:from>
    <xdr:to>
      <xdr:col>24</xdr:col>
      <xdr:colOff>69594</xdr:colOff>
      <xdr:row>310</xdr:row>
      <xdr:rowOff>3010</xdr:rowOff>
    </xdr:to>
    <xdr:sp macro="" textlink="計算シート!L150">
      <xdr:nvSpPr>
        <xdr:cNvPr id="263" name="テキスト ボックス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 txBox="1"/>
      </xdr:nvSpPr>
      <xdr:spPr>
        <a:xfrm>
          <a:off x="4221159" y="14623224"/>
          <a:ext cx="191835" cy="1435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7065988-AF29-442A-8C54-B9F0708F2D4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50137</xdr:colOff>
      <xdr:row>307</xdr:row>
      <xdr:rowOff>1018</xdr:rowOff>
    </xdr:from>
    <xdr:to>
      <xdr:col>27</xdr:col>
      <xdr:colOff>60996</xdr:colOff>
      <xdr:row>310</xdr:row>
      <xdr:rowOff>2809</xdr:rowOff>
    </xdr:to>
    <xdr:sp macro="" textlink="計算シート!M150">
      <xdr:nvSpPr>
        <xdr:cNvPr id="264" name="テキスト ボックス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 txBox="1"/>
      </xdr:nvSpPr>
      <xdr:spPr>
        <a:xfrm>
          <a:off x="4755487" y="14621893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CDC9C29-0FBA-489A-AD92-5C8710F6314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149045</xdr:colOff>
      <xdr:row>306</xdr:row>
      <xdr:rowOff>46262</xdr:rowOff>
    </xdr:from>
    <xdr:to>
      <xdr:col>30</xdr:col>
      <xdr:colOff>159903</xdr:colOff>
      <xdr:row>310</xdr:row>
      <xdr:rowOff>428</xdr:rowOff>
    </xdr:to>
    <xdr:sp macro="" textlink="計算シート!N150">
      <xdr:nvSpPr>
        <xdr:cNvPr id="265" name="テキスト ボックス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 txBox="1"/>
      </xdr:nvSpPr>
      <xdr:spPr>
        <a:xfrm>
          <a:off x="5397320" y="14619512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BC9486D-B70D-45D2-816B-4B66F9E929E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15941</xdr:colOff>
      <xdr:row>306</xdr:row>
      <xdr:rowOff>46261</xdr:rowOff>
    </xdr:from>
    <xdr:to>
      <xdr:col>34</xdr:col>
      <xdr:colOff>22718</xdr:colOff>
      <xdr:row>310</xdr:row>
      <xdr:rowOff>427</xdr:rowOff>
    </xdr:to>
    <xdr:sp macro="" textlink="計算シート!O150">
      <xdr:nvSpPr>
        <xdr:cNvPr id="266" name="テキスト ボックス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 txBox="1"/>
      </xdr:nvSpPr>
      <xdr:spPr>
        <a:xfrm>
          <a:off x="5988116" y="14619511"/>
          <a:ext cx="18775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194ECF3-F972-40F6-92C2-1E1F3B9075D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56987</xdr:colOff>
      <xdr:row>311</xdr:row>
      <xdr:rowOff>29925</xdr:rowOff>
    </xdr:from>
    <xdr:to>
      <xdr:col>24</xdr:col>
      <xdr:colOff>67847</xdr:colOff>
      <xdr:row>314</xdr:row>
      <xdr:rowOff>31714</xdr:rowOff>
    </xdr:to>
    <xdr:sp macro="" textlink="計算シート!L151">
      <xdr:nvSpPr>
        <xdr:cNvPr id="267" name="テキスト ボックス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 txBox="1"/>
      </xdr:nvSpPr>
      <xdr:spPr>
        <a:xfrm>
          <a:off x="4219412" y="14841300"/>
          <a:ext cx="191835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6C32006-1B35-479F-92E3-84B4D7A9091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46472</xdr:colOff>
      <xdr:row>311</xdr:row>
      <xdr:rowOff>27544</xdr:rowOff>
    </xdr:from>
    <xdr:to>
      <xdr:col>27</xdr:col>
      <xdr:colOff>56465</xdr:colOff>
      <xdr:row>314</xdr:row>
      <xdr:rowOff>29333</xdr:rowOff>
    </xdr:to>
    <xdr:sp macro="" textlink="計算シート!M151">
      <xdr:nvSpPr>
        <xdr:cNvPr id="268" name="テキスト ボックス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 txBox="1"/>
      </xdr:nvSpPr>
      <xdr:spPr>
        <a:xfrm>
          <a:off x="4751822" y="14838919"/>
          <a:ext cx="190968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6C4812B-C482-420B-B349-97DA70F6B4B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146693</xdr:colOff>
      <xdr:row>311</xdr:row>
      <xdr:rowOff>22781</xdr:rowOff>
    </xdr:from>
    <xdr:to>
      <xdr:col>30</xdr:col>
      <xdr:colOff>157551</xdr:colOff>
      <xdr:row>314</xdr:row>
      <xdr:rowOff>24570</xdr:rowOff>
    </xdr:to>
    <xdr:sp macro="" textlink="計算シート!N151">
      <xdr:nvSpPr>
        <xdr:cNvPr id="269" name="テキスト ボックス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 txBox="1"/>
      </xdr:nvSpPr>
      <xdr:spPr>
        <a:xfrm>
          <a:off x="5394968" y="14834156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87AF74A-B097-438B-AA07-3181A026FA1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33</xdr:col>
      <xdr:colOff>16374</xdr:colOff>
      <xdr:row>311</xdr:row>
      <xdr:rowOff>24961</xdr:rowOff>
    </xdr:from>
    <xdr:to>
      <xdr:col>34</xdr:col>
      <xdr:colOff>23151</xdr:colOff>
      <xdr:row>314</xdr:row>
      <xdr:rowOff>26750</xdr:rowOff>
    </xdr:to>
    <xdr:sp macro="" textlink="計算シート!O151">
      <xdr:nvSpPr>
        <xdr:cNvPr id="270" name="テキスト ボックス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 txBox="1"/>
      </xdr:nvSpPr>
      <xdr:spPr>
        <a:xfrm>
          <a:off x="5988549" y="14836336"/>
          <a:ext cx="187752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B647724-E5A9-448A-A0DB-FA03EDC2257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326</xdr:row>
      <xdr:rowOff>20643</xdr:rowOff>
    </xdr:from>
    <xdr:to>
      <xdr:col>24</xdr:col>
      <xdr:colOff>161444</xdr:colOff>
      <xdr:row>329</xdr:row>
      <xdr:rowOff>22432</xdr:rowOff>
    </xdr:to>
    <xdr:sp macro="" textlink="計算シート!M156">
      <xdr:nvSpPr>
        <xdr:cNvPr id="271" name="テキスト ボックス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 txBox="1"/>
      </xdr:nvSpPr>
      <xdr:spPr>
        <a:xfrm>
          <a:off x="4313011" y="15546393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D1E29F9-A3D1-4C54-BF96-9719BAF4F29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326</xdr:row>
      <xdr:rowOff>20441</xdr:rowOff>
    </xdr:from>
    <xdr:to>
      <xdr:col>27</xdr:col>
      <xdr:colOff>123393</xdr:colOff>
      <xdr:row>329</xdr:row>
      <xdr:rowOff>22230</xdr:rowOff>
    </xdr:to>
    <xdr:sp macro="" textlink="計算シート!M157">
      <xdr:nvSpPr>
        <xdr:cNvPr id="272" name="テキスト ボックス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 txBox="1"/>
      </xdr:nvSpPr>
      <xdr:spPr>
        <a:xfrm>
          <a:off x="4817884" y="15546191"/>
          <a:ext cx="191834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29B3A83-11C4-4E51-9A1B-1F60A3EB100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114048</xdr:colOff>
      <xdr:row>326</xdr:row>
      <xdr:rowOff>20440</xdr:rowOff>
    </xdr:from>
    <xdr:to>
      <xdr:col>30</xdr:col>
      <xdr:colOff>124906</xdr:colOff>
      <xdr:row>329</xdr:row>
      <xdr:rowOff>22229</xdr:rowOff>
    </xdr:to>
    <xdr:sp macro="" textlink="計算シート!M158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 txBox="1"/>
      </xdr:nvSpPr>
      <xdr:spPr>
        <a:xfrm>
          <a:off x="5362323" y="15546190"/>
          <a:ext cx="191833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AF9F2F3D-3A6A-487F-9331-6BAF70E54A2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77967</xdr:colOff>
      <xdr:row>326</xdr:row>
      <xdr:rowOff>20009</xdr:rowOff>
    </xdr:from>
    <xdr:to>
      <xdr:col>33</xdr:col>
      <xdr:colOff>87959</xdr:colOff>
      <xdr:row>329</xdr:row>
      <xdr:rowOff>21798</xdr:rowOff>
    </xdr:to>
    <xdr:sp macro="" textlink="計算シート!M159">
      <xdr:nvSpPr>
        <xdr:cNvPr id="274" name="テキスト ボックス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 txBox="1"/>
      </xdr:nvSpPr>
      <xdr:spPr>
        <a:xfrm>
          <a:off x="5869167" y="15545759"/>
          <a:ext cx="190967" cy="1446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F3D9475-9103-49A0-86A5-11B1B331B75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331</xdr:row>
      <xdr:rowOff>44461</xdr:rowOff>
    </xdr:from>
    <xdr:to>
      <xdr:col>24</xdr:col>
      <xdr:colOff>161444</xdr:colOff>
      <xdr:row>334</xdr:row>
      <xdr:rowOff>46252</xdr:rowOff>
    </xdr:to>
    <xdr:sp macro="" textlink="計算シート!M160">
      <xdr:nvSpPr>
        <xdr:cNvPr id="275" name="テキスト ボックス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 txBox="1"/>
      </xdr:nvSpPr>
      <xdr:spPr>
        <a:xfrm>
          <a:off x="4313011" y="15808336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914E328-F09D-40B7-BB02-AC8D0EE83789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145420</xdr:colOff>
      <xdr:row>337</xdr:row>
      <xdr:rowOff>550</xdr:rowOff>
    </xdr:from>
    <xdr:to>
      <xdr:col>24</xdr:col>
      <xdr:colOff>156278</xdr:colOff>
      <xdr:row>340</xdr:row>
      <xdr:rowOff>2340</xdr:rowOff>
    </xdr:to>
    <xdr:sp macro="" textlink="計算シート!M163">
      <xdr:nvSpPr>
        <xdr:cNvPr id="276" name="テキスト ボックス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 txBox="1"/>
      </xdr:nvSpPr>
      <xdr:spPr>
        <a:xfrm>
          <a:off x="4307845" y="16050175"/>
          <a:ext cx="191833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C24C80E-0831-4FC0-8A56-725812E6B7A8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148003</xdr:colOff>
      <xdr:row>343</xdr:row>
      <xdr:rowOff>29636</xdr:rowOff>
    </xdr:from>
    <xdr:to>
      <xdr:col>24</xdr:col>
      <xdr:colOff>158861</xdr:colOff>
      <xdr:row>346</xdr:row>
      <xdr:rowOff>31427</xdr:rowOff>
    </xdr:to>
    <xdr:sp macro="" textlink="計算シート!M166">
      <xdr:nvSpPr>
        <xdr:cNvPr id="277" name="テキスト ボックス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 txBox="1"/>
      </xdr:nvSpPr>
      <xdr:spPr>
        <a:xfrm>
          <a:off x="4310428" y="1636501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566C0459-697F-46D3-AA5E-55C71960A88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23</xdr:col>
      <xdr:colOff>150586</xdr:colOff>
      <xdr:row>350</xdr:row>
      <xdr:rowOff>29030</xdr:rowOff>
    </xdr:from>
    <xdr:to>
      <xdr:col>24</xdr:col>
      <xdr:colOff>161444</xdr:colOff>
      <xdr:row>353</xdr:row>
      <xdr:rowOff>30821</xdr:rowOff>
    </xdr:to>
    <xdr:sp macro="" textlink="計算シート!M168">
      <xdr:nvSpPr>
        <xdr:cNvPr id="278" name="テキスト ボックス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 txBox="1"/>
      </xdr:nvSpPr>
      <xdr:spPr>
        <a:xfrm>
          <a:off x="4313011" y="16697780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13156D2-9963-4B1E-989B-4A960904E0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331</xdr:row>
      <xdr:rowOff>42944</xdr:rowOff>
    </xdr:from>
    <xdr:to>
      <xdr:col>27</xdr:col>
      <xdr:colOff>123393</xdr:colOff>
      <xdr:row>334</xdr:row>
      <xdr:rowOff>44735</xdr:rowOff>
    </xdr:to>
    <xdr:sp macro="" textlink="計算シート!M161">
      <xdr:nvSpPr>
        <xdr:cNvPr id="279" name="テキスト ボックス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 txBox="1"/>
      </xdr:nvSpPr>
      <xdr:spPr>
        <a:xfrm>
          <a:off x="4817884" y="15806819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68DFBEA-5B86-476C-B6AD-072931F2996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111465</xdr:colOff>
      <xdr:row>331</xdr:row>
      <xdr:rowOff>39496</xdr:rowOff>
    </xdr:from>
    <xdr:to>
      <xdr:col>30</xdr:col>
      <xdr:colOff>122323</xdr:colOff>
      <xdr:row>334</xdr:row>
      <xdr:rowOff>41287</xdr:rowOff>
    </xdr:to>
    <xdr:sp macro="" textlink="計算シート!M162">
      <xdr:nvSpPr>
        <xdr:cNvPr id="280" name="テキスト ボックス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SpPr txBox="1"/>
      </xdr:nvSpPr>
      <xdr:spPr>
        <a:xfrm>
          <a:off x="5359740" y="1580337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C3D2686-A2F9-4050-8784-F38156E34B1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112534</xdr:colOff>
      <xdr:row>337</xdr:row>
      <xdr:rowOff>117</xdr:rowOff>
    </xdr:from>
    <xdr:to>
      <xdr:col>27</xdr:col>
      <xdr:colOff>123393</xdr:colOff>
      <xdr:row>340</xdr:row>
      <xdr:rowOff>1907</xdr:rowOff>
    </xdr:to>
    <xdr:sp macro="" textlink="計算シート!M164">
      <xdr:nvSpPr>
        <xdr:cNvPr id="281" name="テキスト ボックス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 txBox="1"/>
      </xdr:nvSpPr>
      <xdr:spPr>
        <a:xfrm>
          <a:off x="4817884" y="16049742"/>
          <a:ext cx="191834" cy="144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D9BBCEC-B9E6-4B13-850D-1900377ED24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29</xdr:col>
      <xdr:colOff>111239</xdr:colOff>
      <xdr:row>343</xdr:row>
      <xdr:rowOff>27256</xdr:rowOff>
    </xdr:from>
    <xdr:to>
      <xdr:col>30</xdr:col>
      <xdr:colOff>122097</xdr:colOff>
      <xdr:row>346</xdr:row>
      <xdr:rowOff>29047</xdr:rowOff>
    </xdr:to>
    <xdr:sp macro="" textlink="計算シート!M167">
      <xdr:nvSpPr>
        <xdr:cNvPr id="282" name="テキスト ボックス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 txBox="1"/>
      </xdr:nvSpPr>
      <xdr:spPr>
        <a:xfrm>
          <a:off x="5359514" y="16362631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B1A7704-217B-4626-97AA-69772D4A2436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135424</xdr:colOff>
      <xdr:row>366</xdr:row>
      <xdr:rowOff>34532</xdr:rowOff>
    </xdr:from>
    <xdr:to>
      <xdr:col>25</xdr:col>
      <xdr:colOff>146281</xdr:colOff>
      <xdr:row>369</xdr:row>
      <xdr:rowOff>36323</xdr:rowOff>
    </xdr:to>
    <xdr:sp macro="" textlink="計算シート!L171">
      <xdr:nvSpPr>
        <xdr:cNvPr id="283" name="テキスト ボックス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 txBox="1"/>
      </xdr:nvSpPr>
      <xdr:spPr>
        <a:xfrm>
          <a:off x="4478824" y="17465282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04E0184-E04F-4917-A1F1-86C437B5D40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28103</xdr:colOff>
      <xdr:row>366</xdr:row>
      <xdr:rowOff>31084</xdr:rowOff>
    </xdr:from>
    <xdr:to>
      <xdr:col>27</xdr:col>
      <xdr:colOff>38962</xdr:colOff>
      <xdr:row>369</xdr:row>
      <xdr:rowOff>32875</xdr:rowOff>
    </xdr:to>
    <xdr:sp macro="" textlink="計算シート!M171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 txBox="1"/>
      </xdr:nvSpPr>
      <xdr:spPr>
        <a:xfrm>
          <a:off x="4733453" y="17461834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3E8EBC2-48C4-4CA2-9CFF-7E838DCD838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81159</xdr:colOff>
      <xdr:row>366</xdr:row>
      <xdr:rowOff>26754</xdr:rowOff>
    </xdr:from>
    <xdr:to>
      <xdr:col>28</xdr:col>
      <xdr:colOff>93898</xdr:colOff>
      <xdr:row>369</xdr:row>
      <xdr:rowOff>28545</xdr:rowOff>
    </xdr:to>
    <xdr:sp macro="" textlink="計算シート!N171">
      <xdr:nvSpPr>
        <xdr:cNvPr id="285" name="テキスト ボックス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 txBox="1"/>
      </xdr:nvSpPr>
      <xdr:spPr>
        <a:xfrm>
          <a:off x="4967484" y="17457504"/>
          <a:ext cx="19371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B9257876-1C7D-4B1A-B576-A30A72A824E3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28</xdr:col>
      <xdr:colOff>151636</xdr:colOff>
      <xdr:row>366</xdr:row>
      <xdr:rowOff>26552</xdr:rowOff>
    </xdr:from>
    <xdr:to>
      <xdr:col>29</xdr:col>
      <xdr:colOff>162494</xdr:colOff>
      <xdr:row>369</xdr:row>
      <xdr:rowOff>28343</xdr:rowOff>
    </xdr:to>
    <xdr:sp macro="" textlink="計算シート!O171">
      <xdr:nvSpPr>
        <xdr:cNvPr id="286" name="テキスト ボックス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 txBox="1"/>
      </xdr:nvSpPr>
      <xdr:spPr>
        <a:xfrm>
          <a:off x="5218936" y="17457302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ABDB1E9-1354-404F-9AB3-2241441F718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30</xdr:col>
      <xdr:colOff>20725</xdr:colOff>
      <xdr:row>366</xdr:row>
      <xdr:rowOff>28905</xdr:rowOff>
    </xdr:from>
    <xdr:to>
      <xdr:col>31</xdr:col>
      <xdr:colOff>31584</xdr:colOff>
      <xdr:row>369</xdr:row>
      <xdr:rowOff>30696</xdr:rowOff>
    </xdr:to>
    <xdr:sp macro="" textlink="計算シート!P171">
      <xdr:nvSpPr>
        <xdr:cNvPr id="287" name="テキスト ボックス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 txBox="1"/>
      </xdr:nvSpPr>
      <xdr:spPr>
        <a:xfrm>
          <a:off x="5449975" y="17459655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88F3DAF-62ED-49A2-BAAB-677922869EC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70549</xdr:colOff>
      <xdr:row>366</xdr:row>
      <xdr:rowOff>29337</xdr:rowOff>
    </xdr:from>
    <xdr:to>
      <xdr:col>32</xdr:col>
      <xdr:colOff>80540</xdr:colOff>
      <xdr:row>369</xdr:row>
      <xdr:rowOff>31128</xdr:rowOff>
    </xdr:to>
    <xdr:sp macro="" textlink="計算シート!Q171">
      <xdr:nvSpPr>
        <xdr:cNvPr id="288" name="テキスト ボックス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 txBox="1"/>
      </xdr:nvSpPr>
      <xdr:spPr>
        <a:xfrm>
          <a:off x="5680774" y="17460087"/>
          <a:ext cx="190966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334DF492-A705-42FA-90CA-856715226ABB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135792</xdr:colOff>
      <xdr:row>366</xdr:row>
      <xdr:rowOff>31920</xdr:rowOff>
    </xdr:from>
    <xdr:to>
      <xdr:col>33</xdr:col>
      <xdr:colOff>146650</xdr:colOff>
      <xdr:row>369</xdr:row>
      <xdr:rowOff>33711</xdr:rowOff>
    </xdr:to>
    <xdr:sp macro="" textlink="計算シート!R171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 txBox="1"/>
      </xdr:nvSpPr>
      <xdr:spPr>
        <a:xfrm>
          <a:off x="5926992" y="17462670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032D37F0-EB29-4350-AB78-C05DEEAEB70D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34</xdr:col>
      <xdr:colOff>15451</xdr:colOff>
      <xdr:row>366</xdr:row>
      <xdr:rowOff>29337</xdr:rowOff>
    </xdr:from>
    <xdr:to>
      <xdr:col>35</xdr:col>
      <xdr:colOff>22226</xdr:colOff>
      <xdr:row>369</xdr:row>
      <xdr:rowOff>31128</xdr:rowOff>
    </xdr:to>
    <xdr:sp macro="" textlink="計算シート!S171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SpPr txBox="1"/>
      </xdr:nvSpPr>
      <xdr:spPr>
        <a:xfrm>
          <a:off x="6168601" y="17460087"/>
          <a:ext cx="187750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D76D1E0A-04A5-4F71-818D-96F156D9595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35</xdr:col>
      <xdr:colOff>51002</xdr:colOff>
      <xdr:row>366</xdr:row>
      <xdr:rowOff>29337</xdr:rowOff>
    </xdr:from>
    <xdr:to>
      <xdr:col>36</xdr:col>
      <xdr:colOff>61861</xdr:colOff>
      <xdr:row>369</xdr:row>
      <xdr:rowOff>31128</xdr:rowOff>
    </xdr:to>
    <xdr:sp macro="" textlink="計算シート!T171">
      <xdr:nvSpPr>
        <xdr:cNvPr id="291" name="テキスト ボックス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SpPr txBox="1"/>
      </xdr:nvSpPr>
      <xdr:spPr>
        <a:xfrm>
          <a:off x="6385127" y="17460087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CA38299C-456E-4586-B6AD-D6B65C46E685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24</xdr:col>
      <xdr:colOff>140219</xdr:colOff>
      <xdr:row>376</xdr:row>
      <xdr:rowOff>1728</xdr:rowOff>
    </xdr:from>
    <xdr:to>
      <xdr:col>25</xdr:col>
      <xdr:colOff>151076</xdr:colOff>
      <xdr:row>379</xdr:row>
      <xdr:rowOff>3519</xdr:rowOff>
    </xdr:to>
    <xdr:sp macro="" textlink="計算シート!L172">
      <xdr:nvSpPr>
        <xdr:cNvPr id="292" name="テキスト ボックス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SpPr txBox="1"/>
      </xdr:nvSpPr>
      <xdr:spPr>
        <a:xfrm>
          <a:off x="4483619" y="17908728"/>
          <a:ext cx="191832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E1A521D0-5BBD-4CFA-BD92-B29770A647DE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26</xdr:col>
      <xdr:colOff>26731</xdr:colOff>
      <xdr:row>375</xdr:row>
      <xdr:rowOff>45640</xdr:rowOff>
    </xdr:from>
    <xdr:to>
      <xdr:col>27</xdr:col>
      <xdr:colOff>37590</xdr:colOff>
      <xdr:row>379</xdr:row>
      <xdr:rowOff>936</xdr:rowOff>
    </xdr:to>
    <xdr:sp macro="" textlink="計算シート!M172">
      <xdr:nvSpPr>
        <xdr:cNvPr id="293" name="テキスト ボックス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SpPr txBox="1"/>
      </xdr:nvSpPr>
      <xdr:spPr>
        <a:xfrm>
          <a:off x="4732081" y="17905015"/>
          <a:ext cx="191834" cy="145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5612C17-19FA-404B-8DCD-CA8016D07BB2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27</xdr:col>
      <xdr:colOff>79608</xdr:colOff>
      <xdr:row>375</xdr:row>
      <xdr:rowOff>45640</xdr:rowOff>
    </xdr:from>
    <xdr:to>
      <xdr:col>28</xdr:col>
      <xdr:colOff>90467</xdr:colOff>
      <xdr:row>379</xdr:row>
      <xdr:rowOff>936</xdr:rowOff>
    </xdr:to>
    <xdr:sp macro="" textlink="計算シート!N172">
      <xdr:nvSpPr>
        <xdr:cNvPr id="294" name="テキスト ボックス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SpPr txBox="1"/>
      </xdr:nvSpPr>
      <xdr:spPr>
        <a:xfrm>
          <a:off x="4965933" y="17905015"/>
          <a:ext cx="191834" cy="145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8938AFA5-051D-4ED4-B457-702B324F4F34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28</xdr:col>
      <xdr:colOff>149431</xdr:colOff>
      <xdr:row>375</xdr:row>
      <xdr:rowOff>43057</xdr:rowOff>
    </xdr:from>
    <xdr:to>
      <xdr:col>29</xdr:col>
      <xdr:colOff>160289</xdr:colOff>
      <xdr:row>378</xdr:row>
      <xdr:rowOff>44848</xdr:rowOff>
    </xdr:to>
    <xdr:sp macro="" textlink="計算シート!O172">
      <xdr:nvSpPr>
        <xdr:cNvPr id="295" name="テキスト ボックス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SpPr txBox="1"/>
      </xdr:nvSpPr>
      <xdr:spPr>
        <a:xfrm>
          <a:off x="5216731" y="17902432"/>
          <a:ext cx="191833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F8CB56C0-B9CF-411A-B8F8-CCF43290003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30</xdr:col>
      <xdr:colOff>21134</xdr:colOff>
      <xdr:row>375</xdr:row>
      <xdr:rowOff>43057</xdr:rowOff>
    </xdr:from>
    <xdr:to>
      <xdr:col>31</xdr:col>
      <xdr:colOff>31993</xdr:colOff>
      <xdr:row>378</xdr:row>
      <xdr:rowOff>44848</xdr:rowOff>
    </xdr:to>
    <xdr:sp macro="" textlink="計算シート!P172">
      <xdr:nvSpPr>
        <xdr:cNvPr id="296" name="テキスト ボックス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SpPr txBox="1"/>
      </xdr:nvSpPr>
      <xdr:spPr>
        <a:xfrm>
          <a:off x="5450384" y="17902432"/>
          <a:ext cx="191834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7C87A538-F301-4D0E-BE3C-7F3C7640DBEF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31</xdr:col>
      <xdr:colOff>74039</xdr:colOff>
      <xdr:row>375</xdr:row>
      <xdr:rowOff>43057</xdr:rowOff>
    </xdr:from>
    <xdr:to>
      <xdr:col>32</xdr:col>
      <xdr:colOff>84030</xdr:colOff>
      <xdr:row>378</xdr:row>
      <xdr:rowOff>44848</xdr:rowOff>
    </xdr:to>
    <xdr:sp macro="" textlink="計算シート!Q172">
      <xdr:nvSpPr>
        <xdr:cNvPr id="297" name="テキスト ボックス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SpPr txBox="1"/>
      </xdr:nvSpPr>
      <xdr:spPr>
        <a:xfrm>
          <a:off x="5684264" y="17902432"/>
          <a:ext cx="190966" cy="144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269514A6-09D5-4872-9076-28F2F3BFDFAA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32</xdr:col>
      <xdr:colOff>136371</xdr:colOff>
      <xdr:row>375</xdr:row>
      <xdr:rowOff>45640</xdr:rowOff>
    </xdr:from>
    <xdr:to>
      <xdr:col>33</xdr:col>
      <xdr:colOff>147229</xdr:colOff>
      <xdr:row>379</xdr:row>
      <xdr:rowOff>936</xdr:rowOff>
    </xdr:to>
    <xdr:sp macro="" textlink="計算シート!R172">
      <xdr:nvSpPr>
        <xdr:cNvPr id="298" name="テキスト ボックス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SpPr txBox="1"/>
      </xdr:nvSpPr>
      <xdr:spPr>
        <a:xfrm>
          <a:off x="5927571" y="17905015"/>
          <a:ext cx="191833" cy="145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48675969-7293-4E9D-90A6-E0A60B832C57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  <xdr:twoCellAnchor>
    <xdr:from>
      <xdr:col>34</xdr:col>
      <xdr:colOff>16233</xdr:colOff>
      <xdr:row>375</xdr:row>
      <xdr:rowOff>45640</xdr:rowOff>
    </xdr:from>
    <xdr:to>
      <xdr:col>35</xdr:col>
      <xdr:colOff>27090</xdr:colOff>
      <xdr:row>379</xdr:row>
      <xdr:rowOff>936</xdr:rowOff>
    </xdr:to>
    <xdr:sp macro="" textlink="計算シート!S172">
      <xdr:nvSpPr>
        <xdr:cNvPr id="299" name="テキスト ボックス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SpPr txBox="1"/>
      </xdr:nvSpPr>
      <xdr:spPr>
        <a:xfrm>
          <a:off x="6169383" y="17905015"/>
          <a:ext cx="191832" cy="145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ctr"/>
          <a:fld id="{1F077645-C7FD-4075-B502-8C733DFE9680}" type="TxLink">
            <a:rPr kumimoji="1" lang="en-US" altLang="en-US" sz="900" b="0" i="0" u="none" strike="noStrike" spc="910" baseline="0">
              <a:solidFill>
                <a:srgbClr val="000000"/>
              </a:solidFill>
              <a:latin typeface="Meiryo UI"/>
              <a:ea typeface="Meiryo UI"/>
            </a:rPr>
            <a:pPr algn="ctr"/>
            <a:t> </a:t>
          </a:fld>
          <a:endParaRPr kumimoji="1" lang="en-US" altLang="en-US" sz="1200" b="1" i="0" u="none" strike="noStrike" spc="910" baseline="0">
            <a:solidFill>
              <a:srgbClr val="000000"/>
            </a:solidFill>
            <a:latin typeface="Comic Sans MS" panose="030F0702030302020204" pitchFamily="66" charset="0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76CAC-E99A-457B-9F52-2BE7E0C802E4}">
  <sheetPr>
    <tabColor rgb="FFFF0000"/>
  </sheetPr>
  <dimension ref="A2:K193"/>
  <sheetViews>
    <sheetView tabSelected="1" view="pageBreakPreview" zoomScale="120" zoomScaleNormal="100" zoomScaleSheetLayoutView="120" workbookViewId="0">
      <selection activeCell="D193" sqref="D193"/>
    </sheetView>
  </sheetViews>
  <sheetFormatPr defaultColWidth="9.109375" defaultRowHeight="12.6" x14ac:dyDescent="0.25"/>
  <cols>
    <col min="1" max="1" width="2.6640625" style="1" customWidth="1"/>
    <col min="2" max="2" width="4.6640625" style="1" customWidth="1"/>
    <col min="3" max="3" width="45.109375" style="1" customWidth="1"/>
    <col min="4" max="4" width="15.5546875" style="1" bestFit="1" customWidth="1"/>
    <col min="5" max="5" width="9.109375" style="1"/>
    <col min="6" max="6" width="9.109375" style="1" customWidth="1"/>
    <col min="7" max="16384" width="9.109375" style="1"/>
  </cols>
  <sheetData>
    <row r="2" spans="1:11" x14ac:dyDescent="0.25">
      <c r="C2" s="1" t="s">
        <v>0</v>
      </c>
      <c r="D2" s="8" t="s">
        <v>231</v>
      </c>
      <c r="E2" s="1" t="s">
        <v>7</v>
      </c>
    </row>
    <row r="3" spans="1:11" x14ac:dyDescent="0.25">
      <c r="C3" s="1" t="s">
        <v>1</v>
      </c>
      <c r="D3" s="16" t="s">
        <v>3</v>
      </c>
      <c r="E3" s="3"/>
      <c r="F3" s="1" t="s">
        <v>4</v>
      </c>
      <c r="G3" s="3"/>
      <c r="H3" s="1" t="s">
        <v>5</v>
      </c>
      <c r="I3" s="3"/>
      <c r="J3" s="1" t="s">
        <v>6</v>
      </c>
    </row>
    <row r="4" spans="1:11" x14ac:dyDescent="0.25">
      <c r="C4" s="1" t="s">
        <v>2</v>
      </c>
      <c r="D4" s="8"/>
      <c r="E4" s="1" t="s">
        <v>8</v>
      </c>
    </row>
    <row r="6" spans="1:11" x14ac:dyDescent="0.25">
      <c r="A6" s="10" t="s">
        <v>77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8" spans="1:11" x14ac:dyDescent="0.25">
      <c r="C8" s="12" t="s">
        <v>173</v>
      </c>
    </row>
    <row r="10" spans="1:11" x14ac:dyDescent="0.25">
      <c r="B10" s="4" t="s">
        <v>9</v>
      </c>
    </row>
    <row r="11" spans="1:11" x14ac:dyDescent="0.25">
      <c r="C11" s="4" t="s">
        <v>10</v>
      </c>
      <c r="D11" s="16" t="s">
        <v>3</v>
      </c>
      <c r="E11" s="3"/>
      <c r="F11" s="1" t="s">
        <v>4</v>
      </c>
      <c r="G11" s="3"/>
      <c r="H11" s="1" t="s">
        <v>5</v>
      </c>
      <c r="I11" s="3"/>
      <c r="J11" s="1" t="s">
        <v>6</v>
      </c>
    </row>
    <row r="12" spans="1:11" x14ac:dyDescent="0.25">
      <c r="C12" s="4" t="s">
        <v>11</v>
      </c>
      <c r="D12" s="22"/>
      <c r="E12" s="15" t="str" cm="1">
        <f t="array" ref="E12">IFERROR(_xlfn.SWITCH(D12,1,"自宅内",2,"自宅外"),"")</f>
        <v/>
      </c>
      <c r="G12" s="4"/>
    </row>
    <row r="13" spans="1:11" x14ac:dyDescent="0.25">
      <c r="C13" s="4" t="s">
        <v>232</v>
      </c>
      <c r="D13" s="26"/>
      <c r="E13" s="28"/>
      <c r="F13" s="27"/>
    </row>
    <row r="14" spans="1:11" x14ac:dyDescent="0.25">
      <c r="C14" s="4" t="s">
        <v>73</v>
      </c>
      <c r="D14" s="24"/>
      <c r="E14" s="4" t="s">
        <v>75</v>
      </c>
    </row>
    <row r="15" spans="1:11" x14ac:dyDescent="0.25">
      <c r="C15" s="4" t="s">
        <v>15</v>
      </c>
      <c r="D15" s="26"/>
      <c r="E15" s="29"/>
      <c r="F15" s="30"/>
    </row>
    <row r="16" spans="1:11" x14ac:dyDescent="0.25">
      <c r="C16" s="4" t="s">
        <v>16</v>
      </c>
      <c r="D16" s="26"/>
      <c r="E16" s="29"/>
      <c r="F16" s="30"/>
    </row>
    <row r="17" spans="2:10" x14ac:dyDescent="0.25">
      <c r="C17" s="4" t="s">
        <v>74</v>
      </c>
      <c r="D17" s="25"/>
      <c r="E17" s="4" t="s">
        <v>76</v>
      </c>
    </row>
    <row r="18" spans="2:10" x14ac:dyDescent="0.25">
      <c r="C18" s="4" t="s">
        <v>17</v>
      </c>
      <c r="D18" s="26"/>
      <c r="E18" s="27"/>
    </row>
    <row r="19" spans="2:10" x14ac:dyDescent="0.25">
      <c r="C19" s="4" t="s">
        <v>18</v>
      </c>
      <c r="D19" s="23"/>
    </row>
    <row r="21" spans="2:10" x14ac:dyDescent="0.25">
      <c r="B21" s="4" t="s">
        <v>14</v>
      </c>
    </row>
    <row r="22" spans="2:10" x14ac:dyDescent="0.25">
      <c r="C22" s="4" t="s">
        <v>20</v>
      </c>
      <c r="D22" s="13"/>
      <c r="E22" s="4" t="str" cm="1">
        <f t="array" ref="E22">IFERROR(_xlfn.SWITCH(D22,1,"初回",2,"２回め以降"),"")</f>
        <v/>
      </c>
    </row>
    <row r="23" spans="2:10" x14ac:dyDescent="0.25">
      <c r="C23" s="4" t="s">
        <v>21</v>
      </c>
      <c r="E23" s="3"/>
      <c r="F23" s="1" t="s">
        <v>4</v>
      </c>
      <c r="G23" s="3"/>
      <c r="H23" s="1" t="s">
        <v>5</v>
      </c>
      <c r="I23" s="3"/>
      <c r="J23" s="1" t="s">
        <v>6</v>
      </c>
    </row>
    <row r="24" spans="2:10" x14ac:dyDescent="0.25">
      <c r="C24" s="4" t="s">
        <v>22</v>
      </c>
      <c r="D24" s="13"/>
      <c r="E24" s="15" t="str" cm="1">
        <f t="array" ref="E24">IFERROR(_xlfn.SWITCH(D24,1,"非該当",2,"要支援",3,"要介護"),"")</f>
        <v/>
      </c>
    </row>
    <row r="25" spans="2:10" x14ac:dyDescent="0.25">
      <c r="C25" s="4" t="s">
        <v>233</v>
      </c>
      <c r="D25" s="6"/>
    </row>
    <row r="26" spans="2:10" x14ac:dyDescent="0.25">
      <c r="C26" s="4" t="s">
        <v>234</v>
      </c>
      <c r="D26" s="6"/>
    </row>
    <row r="27" spans="2:10" x14ac:dyDescent="0.25">
      <c r="C27" s="4" t="s">
        <v>25</v>
      </c>
    </row>
    <row r="28" spans="2:10" x14ac:dyDescent="0.25">
      <c r="C28" s="4" t="s">
        <v>15</v>
      </c>
      <c r="D28" s="26"/>
      <c r="E28" s="27"/>
    </row>
    <row r="29" spans="2:10" x14ac:dyDescent="0.25">
      <c r="C29" s="4" t="s">
        <v>16</v>
      </c>
      <c r="D29" s="26"/>
      <c r="E29" s="27"/>
    </row>
    <row r="30" spans="2:10" x14ac:dyDescent="0.25">
      <c r="C30" s="4" t="s">
        <v>26</v>
      </c>
      <c r="D30" s="22"/>
      <c r="E30" s="15" t="str" cm="1">
        <f t="array" ref="E30">IFERROR(_xlfn.SWITCH(D30,1,"男",2,"女"),"")</f>
        <v/>
      </c>
    </row>
    <row r="31" spans="2:10" x14ac:dyDescent="0.25">
      <c r="C31" s="4" t="s">
        <v>27</v>
      </c>
      <c r="D31" s="26"/>
      <c r="E31" s="28"/>
      <c r="F31" s="28"/>
      <c r="G31" s="28"/>
      <c r="H31" s="27"/>
    </row>
    <row r="32" spans="2:10" x14ac:dyDescent="0.25">
      <c r="C32" s="4" t="s">
        <v>28</v>
      </c>
      <c r="D32" s="23"/>
    </row>
    <row r="33" spans="2:10" x14ac:dyDescent="0.25">
      <c r="C33" s="4" t="s">
        <v>29</v>
      </c>
      <c r="D33" s="8"/>
    </row>
    <row r="34" spans="2:10" x14ac:dyDescent="0.25">
      <c r="C34" s="4" t="s">
        <v>30</v>
      </c>
    </row>
    <row r="35" spans="2:10" x14ac:dyDescent="0.25">
      <c r="C35" s="4" t="s">
        <v>31</v>
      </c>
      <c r="D35" s="13"/>
      <c r="E35" s="15" t="str" cm="1">
        <f t="array" ref="E35">IFERROR(_xlfn.SWITCH(D35,1,"明治",2,"大正",3,"昭和"),"")</f>
        <v/>
      </c>
    </row>
    <row r="36" spans="2:10" x14ac:dyDescent="0.25">
      <c r="E36" s="3"/>
      <c r="F36" s="1" t="s">
        <v>4</v>
      </c>
      <c r="G36" s="3"/>
      <c r="H36" s="1" t="s">
        <v>5</v>
      </c>
      <c r="I36" s="3"/>
      <c r="J36" s="1" t="s">
        <v>6</v>
      </c>
    </row>
    <row r="37" spans="2:10" x14ac:dyDescent="0.25">
      <c r="C37" s="4" t="s">
        <v>36</v>
      </c>
      <c r="D37" s="6"/>
      <c r="E37" s="4" t="s">
        <v>32</v>
      </c>
    </row>
    <row r="38" spans="2:10" x14ac:dyDescent="0.25">
      <c r="C38" s="4" t="s">
        <v>33</v>
      </c>
    </row>
    <row r="39" spans="2:10" x14ac:dyDescent="0.25">
      <c r="C39" s="4" t="s">
        <v>34</v>
      </c>
      <c r="D39" s="26"/>
      <c r="E39" s="28"/>
      <c r="F39" s="28"/>
      <c r="G39" s="28"/>
      <c r="H39" s="27"/>
    </row>
    <row r="40" spans="2:10" x14ac:dyDescent="0.25">
      <c r="C40" s="4" t="s">
        <v>28</v>
      </c>
      <c r="D40" s="6"/>
    </row>
    <row r="41" spans="2:10" x14ac:dyDescent="0.25">
      <c r="C41" s="4" t="s">
        <v>29</v>
      </c>
      <c r="D41" s="6"/>
    </row>
    <row r="42" spans="2:10" x14ac:dyDescent="0.25">
      <c r="C42" s="4" t="s">
        <v>35</v>
      </c>
      <c r="D42" s="26"/>
      <c r="E42" s="27"/>
    </row>
    <row r="43" spans="2:10" x14ac:dyDescent="0.25">
      <c r="C43" s="4" t="s">
        <v>37</v>
      </c>
      <c r="D43" s="6"/>
    </row>
    <row r="45" spans="2:10" x14ac:dyDescent="0.25">
      <c r="B45" s="4" t="s">
        <v>38</v>
      </c>
    </row>
    <row r="46" spans="2:10" x14ac:dyDescent="0.25">
      <c r="C46" s="12" t="s">
        <v>211</v>
      </c>
    </row>
    <row r="48" spans="2:10" x14ac:dyDescent="0.25">
      <c r="C48" s="4" t="s">
        <v>39</v>
      </c>
      <c r="D48" s="13"/>
      <c r="E48" s="15" t="str" cm="1">
        <f t="array" ref="E48">IFERROR(_xlfn.SWITCH(D48,1,"予防・総合",2,"介護",3,"なし"),"")</f>
        <v/>
      </c>
    </row>
    <row r="50" spans="3:5" x14ac:dyDescent="0.25">
      <c r="C50" s="4" t="s">
        <v>40</v>
      </c>
      <c r="D50" s="3"/>
      <c r="E50" s="4" t="s">
        <v>41</v>
      </c>
    </row>
    <row r="51" spans="3:5" x14ac:dyDescent="0.25">
      <c r="C51" s="4" t="s">
        <v>42</v>
      </c>
      <c r="D51" s="3"/>
      <c r="E51" s="4" t="s">
        <v>41</v>
      </c>
    </row>
    <row r="52" spans="3:5" x14ac:dyDescent="0.25">
      <c r="C52" s="4" t="s">
        <v>43</v>
      </c>
      <c r="D52" s="3"/>
      <c r="E52" s="4" t="s">
        <v>41</v>
      </c>
    </row>
    <row r="53" spans="3:5" x14ac:dyDescent="0.25">
      <c r="C53" s="4" t="s">
        <v>44</v>
      </c>
      <c r="D53" s="3"/>
      <c r="E53" s="4" t="s">
        <v>41</v>
      </c>
    </row>
    <row r="54" spans="3:5" x14ac:dyDescent="0.25">
      <c r="C54" s="4" t="s">
        <v>45</v>
      </c>
      <c r="D54" s="3"/>
      <c r="E54" s="4" t="s">
        <v>41</v>
      </c>
    </row>
    <row r="55" spans="3:5" x14ac:dyDescent="0.25">
      <c r="C55" s="4" t="s">
        <v>46</v>
      </c>
      <c r="D55" s="3"/>
      <c r="E55" s="4" t="s">
        <v>41</v>
      </c>
    </row>
    <row r="56" spans="3:5" x14ac:dyDescent="0.25">
      <c r="C56" s="4" t="s">
        <v>47</v>
      </c>
      <c r="D56" s="3"/>
      <c r="E56" s="4" t="s">
        <v>41</v>
      </c>
    </row>
    <row r="57" spans="3:5" x14ac:dyDescent="0.25">
      <c r="C57" s="4" t="s">
        <v>48</v>
      </c>
      <c r="D57" s="3"/>
      <c r="E57" s="4" t="s">
        <v>51</v>
      </c>
    </row>
    <row r="58" spans="3:5" x14ac:dyDescent="0.25">
      <c r="C58" s="4" t="s">
        <v>49</v>
      </c>
      <c r="D58" s="3"/>
      <c r="E58" s="4" t="s">
        <v>51</v>
      </c>
    </row>
    <row r="59" spans="3:5" x14ac:dyDescent="0.25">
      <c r="C59" s="4" t="s">
        <v>50</v>
      </c>
      <c r="D59" s="3"/>
      <c r="E59" s="4" t="s">
        <v>51</v>
      </c>
    </row>
    <row r="60" spans="3:5" x14ac:dyDescent="0.25">
      <c r="C60" s="4" t="s">
        <v>52</v>
      </c>
      <c r="D60" s="3"/>
      <c r="E60" s="4" t="s">
        <v>53</v>
      </c>
    </row>
    <row r="61" spans="3:5" x14ac:dyDescent="0.25">
      <c r="C61" s="4" t="s">
        <v>54</v>
      </c>
      <c r="D61" s="3"/>
      <c r="E61" s="4" t="s">
        <v>53</v>
      </c>
    </row>
    <row r="62" spans="3:5" x14ac:dyDescent="0.25">
      <c r="C62" s="4" t="s">
        <v>174</v>
      </c>
      <c r="D62" s="13"/>
      <c r="E62" s="15" t="str" cm="1">
        <f t="array" ref="E62">IFERROR(_xlfn.SWITCH(D62,1,"あり"),"なし")</f>
        <v>なし</v>
      </c>
    </row>
    <row r="63" spans="3:5" x14ac:dyDescent="0.25">
      <c r="C63" s="4" t="s">
        <v>56</v>
      </c>
      <c r="D63" s="3"/>
      <c r="E63" s="4" t="s">
        <v>41</v>
      </c>
    </row>
    <row r="64" spans="3:5" x14ac:dyDescent="0.25">
      <c r="C64" s="4" t="s">
        <v>57</v>
      </c>
      <c r="D64" s="3"/>
      <c r="E64" s="4" t="s">
        <v>51</v>
      </c>
    </row>
    <row r="65" spans="3:9" x14ac:dyDescent="0.25">
      <c r="C65" s="4" t="s">
        <v>58</v>
      </c>
      <c r="D65" s="3"/>
      <c r="E65" s="4" t="s">
        <v>51</v>
      </c>
    </row>
    <row r="66" spans="3:9" x14ac:dyDescent="0.25">
      <c r="C66" s="4" t="s">
        <v>59</v>
      </c>
      <c r="D66" s="3"/>
      <c r="E66" s="4" t="s">
        <v>51</v>
      </c>
    </row>
    <row r="67" spans="3:9" x14ac:dyDescent="0.25">
      <c r="C67" s="4" t="s">
        <v>60</v>
      </c>
      <c r="D67" s="3"/>
      <c r="E67" s="4" t="s">
        <v>51</v>
      </c>
    </row>
    <row r="68" spans="3:9" x14ac:dyDescent="0.25">
      <c r="C68" s="4" t="s">
        <v>61</v>
      </c>
      <c r="D68" s="3"/>
      <c r="E68" s="4" t="s">
        <v>51</v>
      </c>
    </row>
    <row r="69" spans="3:9" x14ac:dyDescent="0.25">
      <c r="C69" s="4" t="s">
        <v>62</v>
      </c>
      <c r="D69" s="3"/>
      <c r="E69" s="4" t="s">
        <v>51</v>
      </c>
    </row>
    <row r="70" spans="3:9" x14ac:dyDescent="0.25">
      <c r="C70" s="4" t="s">
        <v>63</v>
      </c>
      <c r="D70" s="3"/>
      <c r="E70" s="4" t="s">
        <v>51</v>
      </c>
    </row>
    <row r="72" spans="3:9" x14ac:dyDescent="0.25">
      <c r="C72" s="4" t="s">
        <v>64</v>
      </c>
      <c r="D72" s="26"/>
      <c r="E72" s="29"/>
      <c r="F72" s="29"/>
      <c r="G72" s="29"/>
      <c r="H72" s="29"/>
      <c r="I72" s="30"/>
    </row>
    <row r="73" spans="3:9" x14ac:dyDescent="0.25">
      <c r="C73" s="4" t="s">
        <v>65</v>
      </c>
      <c r="D73" s="26"/>
      <c r="E73" s="29"/>
      <c r="F73" s="29"/>
      <c r="G73" s="29"/>
      <c r="H73" s="29"/>
      <c r="I73" s="30"/>
    </row>
    <row r="75" spans="3:9" x14ac:dyDescent="0.25">
      <c r="C75" s="4" t="s">
        <v>66</v>
      </c>
      <c r="D75" s="9"/>
      <c r="E75" s="15" t="str">
        <f>IFERROR(VLOOKUP(D75,D76:F89,2),"")</f>
        <v/>
      </c>
    </row>
    <row r="76" spans="3:9" x14ac:dyDescent="0.25">
      <c r="D76" s="21">
        <v>1</v>
      </c>
      <c r="E76" s="4" t="s">
        <v>195</v>
      </c>
    </row>
    <row r="77" spans="3:9" x14ac:dyDescent="0.25">
      <c r="D77" s="21">
        <v>2</v>
      </c>
      <c r="E77" s="4" t="s">
        <v>196</v>
      </c>
    </row>
    <row r="78" spans="3:9" x14ac:dyDescent="0.25">
      <c r="D78" s="21">
        <v>3</v>
      </c>
      <c r="E78" s="4" t="s">
        <v>197</v>
      </c>
    </row>
    <row r="79" spans="3:9" x14ac:dyDescent="0.25">
      <c r="D79" s="21">
        <v>4</v>
      </c>
      <c r="E79" s="4" t="s">
        <v>198</v>
      </c>
    </row>
    <row r="80" spans="3:9" x14ac:dyDescent="0.25">
      <c r="D80" s="21">
        <v>5</v>
      </c>
      <c r="E80" s="4" t="s">
        <v>199</v>
      </c>
    </row>
    <row r="81" spans="3:7" x14ac:dyDescent="0.25">
      <c r="D81" s="21">
        <v>6</v>
      </c>
      <c r="E81" s="4" t="s">
        <v>204</v>
      </c>
    </row>
    <row r="82" spans="3:7" x14ac:dyDescent="0.25">
      <c r="D82" s="21">
        <v>7</v>
      </c>
      <c r="E82" s="4" t="s">
        <v>200</v>
      </c>
    </row>
    <row r="83" spans="3:7" x14ac:dyDescent="0.25">
      <c r="D83" s="21">
        <v>8</v>
      </c>
      <c r="E83" s="4" t="s">
        <v>201</v>
      </c>
    </row>
    <row r="84" spans="3:7" x14ac:dyDescent="0.25">
      <c r="D84" s="21">
        <v>9</v>
      </c>
      <c r="E84" s="4" t="s">
        <v>202</v>
      </c>
    </row>
    <row r="85" spans="3:7" x14ac:dyDescent="0.25">
      <c r="D85" s="21">
        <v>10</v>
      </c>
      <c r="E85" s="4" t="s">
        <v>203</v>
      </c>
    </row>
    <row r="86" spans="3:7" x14ac:dyDescent="0.25">
      <c r="D86" s="21">
        <v>11</v>
      </c>
      <c r="E86" s="4" t="s">
        <v>205</v>
      </c>
    </row>
    <row r="87" spans="3:7" x14ac:dyDescent="0.25">
      <c r="D87" s="21">
        <v>12</v>
      </c>
      <c r="E87" s="4" t="s">
        <v>206</v>
      </c>
    </row>
    <row r="88" spans="3:7" x14ac:dyDescent="0.25">
      <c r="D88" s="21">
        <v>13</v>
      </c>
      <c r="E88" s="4" t="s">
        <v>207</v>
      </c>
    </row>
    <row r="89" spans="3:7" x14ac:dyDescent="0.25">
      <c r="D89" s="21">
        <v>14</v>
      </c>
      <c r="E89" s="4" t="s">
        <v>208</v>
      </c>
    </row>
    <row r="90" spans="3:7" x14ac:dyDescent="0.25">
      <c r="D90" s="4"/>
      <c r="E90" s="12" t="s">
        <v>209</v>
      </c>
    </row>
    <row r="91" spans="3:7" x14ac:dyDescent="0.25">
      <c r="D91" s="4"/>
      <c r="E91" s="12" t="s">
        <v>210</v>
      </c>
    </row>
    <row r="92" spans="3:7" x14ac:dyDescent="0.25">
      <c r="D92" s="4"/>
    </row>
    <row r="93" spans="3:7" x14ac:dyDescent="0.25">
      <c r="C93" s="4" t="s">
        <v>67</v>
      </c>
      <c r="D93" s="26"/>
      <c r="E93" s="28"/>
      <c r="F93" s="28"/>
      <c r="G93" s="27"/>
    </row>
    <row r="94" spans="3:7" x14ac:dyDescent="0.25">
      <c r="C94" s="4" t="s">
        <v>68</v>
      </c>
      <c r="D94" s="26"/>
      <c r="E94" s="28"/>
      <c r="F94" s="27"/>
    </row>
    <row r="95" spans="3:7" x14ac:dyDescent="0.25">
      <c r="C95" s="4" t="s">
        <v>72</v>
      </c>
      <c r="D95" s="23"/>
    </row>
    <row r="96" spans="3:7" x14ac:dyDescent="0.25">
      <c r="C96" s="4" t="s">
        <v>18</v>
      </c>
      <c r="D96" s="8"/>
    </row>
    <row r="98" spans="1:11" x14ac:dyDescent="0.25">
      <c r="B98" s="4" t="s">
        <v>215</v>
      </c>
    </row>
    <row r="99" spans="1:11" x14ac:dyDescent="0.25">
      <c r="B99" s="4" t="s">
        <v>216</v>
      </c>
    </row>
    <row r="100" spans="1:11" x14ac:dyDescent="0.25">
      <c r="C100" s="4" t="s">
        <v>212</v>
      </c>
      <c r="D100" s="13"/>
      <c r="E100" s="15" t="str" cm="1">
        <f t="array" ref="E100">IFERROR(_xlfn.SWITCH(D100,1,"独居",2,"同居（夫婦のみ）",3,"同居（その他）"),"")</f>
        <v/>
      </c>
    </row>
    <row r="101" spans="1:11" x14ac:dyDescent="0.25">
      <c r="C101" s="4" t="s">
        <v>213</v>
      </c>
    </row>
    <row r="102" spans="1:11" x14ac:dyDescent="0.25">
      <c r="C102" s="12" t="s">
        <v>214</v>
      </c>
    </row>
    <row r="103" spans="1:11" x14ac:dyDescent="0.25">
      <c r="C103" s="4" t="s">
        <v>71</v>
      </c>
      <c r="D103" s="26"/>
      <c r="E103" s="29"/>
      <c r="F103" s="29"/>
      <c r="G103" s="29"/>
      <c r="H103" s="29"/>
      <c r="I103" s="29"/>
      <c r="J103" s="29"/>
      <c r="K103" s="30"/>
    </row>
    <row r="104" spans="1:11" x14ac:dyDescent="0.25">
      <c r="D104" s="26"/>
      <c r="E104" s="29"/>
      <c r="F104" s="29"/>
      <c r="G104" s="29"/>
      <c r="H104" s="29"/>
      <c r="I104" s="29"/>
      <c r="J104" s="29"/>
      <c r="K104" s="30"/>
    </row>
    <row r="105" spans="1:11" x14ac:dyDescent="0.25">
      <c r="D105" s="26"/>
      <c r="E105" s="29"/>
      <c r="F105" s="29"/>
      <c r="G105" s="29"/>
      <c r="H105" s="29"/>
      <c r="I105" s="29"/>
      <c r="J105" s="29"/>
      <c r="K105" s="30"/>
    </row>
    <row r="106" spans="1:11" x14ac:dyDescent="0.25">
      <c r="A106" s="10" t="s">
        <v>78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</row>
    <row r="107" spans="1:11" x14ac:dyDescent="0.25">
      <c r="B107" s="4" t="s">
        <v>79</v>
      </c>
    </row>
    <row r="108" spans="1:11" x14ac:dyDescent="0.25">
      <c r="C108" s="4" t="s">
        <v>92</v>
      </c>
      <c r="D108" s="14" t="str">
        <f>IF(COUNTIF(計算シート!M85:Q85,TRUE)=0,"麻痺なし",COUNTIF(計算シート!M85:Q85,TRUE)&amp;"個該当")</f>
        <v>麻痺なし</v>
      </c>
    </row>
    <row r="109" spans="1:11" x14ac:dyDescent="0.25">
      <c r="C109" s="4" t="s">
        <v>91</v>
      </c>
      <c r="D109" s="14" t="str">
        <f>IF(COUNTIF(計算シート!M87:P87,TRUE)=0,"拘縮なし",COUNTIF(計算シート!M87:P87,TRUE)&amp;"個該当")</f>
        <v>拘縮なし</v>
      </c>
    </row>
    <row r="110" spans="1:11" x14ac:dyDescent="0.25">
      <c r="C110" s="4" t="s">
        <v>90</v>
      </c>
      <c r="D110" s="13"/>
      <c r="E110" s="4" t="s">
        <v>93</v>
      </c>
    </row>
    <row r="111" spans="1:11" x14ac:dyDescent="0.25">
      <c r="C111" s="4" t="s">
        <v>89</v>
      </c>
      <c r="D111" s="13"/>
      <c r="E111" s="4" t="s">
        <v>93</v>
      </c>
    </row>
    <row r="112" spans="1:11" x14ac:dyDescent="0.25">
      <c r="C112" s="4" t="s">
        <v>88</v>
      </c>
      <c r="D112" s="13"/>
      <c r="E112" s="4" t="s">
        <v>96</v>
      </c>
    </row>
    <row r="113" spans="2:5" x14ac:dyDescent="0.25">
      <c r="C113" s="4" t="s">
        <v>87</v>
      </c>
      <c r="D113" s="13"/>
      <c r="E113" s="4" t="s">
        <v>94</v>
      </c>
    </row>
    <row r="114" spans="2:5" x14ac:dyDescent="0.25">
      <c r="C114" s="4" t="s">
        <v>86</v>
      </c>
      <c r="D114" s="13"/>
      <c r="E114" s="4" t="s">
        <v>93</v>
      </c>
    </row>
    <row r="115" spans="2:5" x14ac:dyDescent="0.25">
      <c r="C115" s="4" t="s">
        <v>85</v>
      </c>
      <c r="D115" s="13"/>
      <c r="E115" s="4" t="s">
        <v>93</v>
      </c>
    </row>
    <row r="116" spans="2:5" x14ac:dyDescent="0.25">
      <c r="C116" s="4" t="s">
        <v>84</v>
      </c>
      <c r="D116" s="13"/>
      <c r="E116" s="4" t="s">
        <v>94</v>
      </c>
    </row>
    <row r="117" spans="2:5" x14ac:dyDescent="0.25">
      <c r="C117" s="4" t="s">
        <v>83</v>
      </c>
      <c r="D117" s="13"/>
      <c r="E117" s="4" t="s">
        <v>97</v>
      </c>
    </row>
    <row r="118" spans="2:5" x14ac:dyDescent="0.25">
      <c r="C118" s="4" t="s">
        <v>82</v>
      </c>
      <c r="D118" s="13"/>
      <c r="E118" s="4" t="s">
        <v>95</v>
      </c>
    </row>
    <row r="119" spans="2:5" x14ac:dyDescent="0.25">
      <c r="C119" s="4" t="s">
        <v>81</v>
      </c>
      <c r="D119" s="13"/>
      <c r="E119" s="4" t="s">
        <v>98</v>
      </c>
    </row>
    <row r="120" spans="2:5" x14ac:dyDescent="0.25">
      <c r="C120" s="4" t="s">
        <v>80</v>
      </c>
      <c r="D120" s="13"/>
      <c r="E120" s="4" t="s">
        <v>99</v>
      </c>
    </row>
    <row r="122" spans="2:5" x14ac:dyDescent="0.25">
      <c r="B122" s="4" t="s">
        <v>100</v>
      </c>
    </row>
    <row r="123" spans="2:5" x14ac:dyDescent="0.25">
      <c r="C123" s="4" t="s">
        <v>112</v>
      </c>
      <c r="D123" s="13"/>
      <c r="E123" s="4" t="s">
        <v>158</v>
      </c>
    </row>
    <row r="124" spans="2:5" x14ac:dyDescent="0.25">
      <c r="C124" s="4" t="s">
        <v>111</v>
      </c>
      <c r="D124" s="13"/>
      <c r="E124" s="4" t="s">
        <v>158</v>
      </c>
    </row>
    <row r="125" spans="2:5" x14ac:dyDescent="0.25">
      <c r="C125" s="4" t="s">
        <v>110</v>
      </c>
      <c r="D125" s="13"/>
      <c r="E125" s="4" t="s">
        <v>159</v>
      </c>
    </row>
    <row r="126" spans="2:5" x14ac:dyDescent="0.25">
      <c r="C126" s="4" t="s">
        <v>109</v>
      </c>
      <c r="D126" s="13"/>
      <c r="E126" s="4" t="s">
        <v>158</v>
      </c>
    </row>
    <row r="127" spans="2:5" x14ac:dyDescent="0.25">
      <c r="C127" s="4" t="s">
        <v>108</v>
      </c>
      <c r="D127" s="13"/>
      <c r="E127" s="4" t="s">
        <v>158</v>
      </c>
    </row>
    <row r="128" spans="2:5" x14ac:dyDescent="0.25">
      <c r="C128" s="4" t="s">
        <v>107</v>
      </c>
      <c r="D128" s="13"/>
      <c r="E128" s="4" t="s">
        <v>158</v>
      </c>
    </row>
    <row r="129" spans="2:5" x14ac:dyDescent="0.25">
      <c r="C129" s="4" t="s">
        <v>106</v>
      </c>
      <c r="D129" s="13"/>
      <c r="E129" s="4" t="s">
        <v>95</v>
      </c>
    </row>
    <row r="130" spans="2:5" x14ac:dyDescent="0.25">
      <c r="C130" s="4" t="s">
        <v>105</v>
      </c>
      <c r="D130" s="13"/>
      <c r="E130" s="4" t="s">
        <v>95</v>
      </c>
    </row>
    <row r="131" spans="2:5" x14ac:dyDescent="0.25">
      <c r="C131" s="4" t="s">
        <v>104</v>
      </c>
      <c r="D131" s="13"/>
      <c r="E131" s="4" t="s">
        <v>95</v>
      </c>
    </row>
    <row r="132" spans="2:5" x14ac:dyDescent="0.25">
      <c r="C132" s="4" t="s">
        <v>103</v>
      </c>
      <c r="D132" s="13"/>
      <c r="E132" s="4" t="s">
        <v>158</v>
      </c>
    </row>
    <row r="133" spans="2:5" x14ac:dyDescent="0.25">
      <c r="C133" s="4" t="s">
        <v>102</v>
      </c>
      <c r="D133" s="13"/>
      <c r="E133" s="4" t="s">
        <v>158</v>
      </c>
    </row>
    <row r="134" spans="2:5" x14ac:dyDescent="0.25">
      <c r="C134" s="4" t="s">
        <v>101</v>
      </c>
      <c r="D134" s="13"/>
      <c r="E134" s="4" t="s">
        <v>160</v>
      </c>
    </row>
    <row r="136" spans="2:5" x14ac:dyDescent="0.25">
      <c r="B136" s="4" t="s">
        <v>113</v>
      </c>
    </row>
    <row r="137" spans="2:5" x14ac:dyDescent="0.25">
      <c r="C137" s="4" t="s">
        <v>114</v>
      </c>
      <c r="D137" s="13"/>
      <c r="E137" s="4" t="s">
        <v>155</v>
      </c>
    </row>
    <row r="138" spans="2:5" x14ac:dyDescent="0.25">
      <c r="C138" s="4" t="s">
        <v>115</v>
      </c>
      <c r="D138" s="13"/>
      <c r="E138" s="4" t="s">
        <v>156</v>
      </c>
    </row>
    <row r="139" spans="2:5" x14ac:dyDescent="0.25">
      <c r="C139" s="4" t="s">
        <v>116</v>
      </c>
      <c r="D139" s="13"/>
      <c r="E139" s="4" t="s">
        <v>156</v>
      </c>
    </row>
    <row r="140" spans="2:5" x14ac:dyDescent="0.25">
      <c r="C140" s="4" t="s">
        <v>117</v>
      </c>
      <c r="D140" s="13"/>
      <c r="E140" s="4" t="s">
        <v>156</v>
      </c>
    </row>
    <row r="141" spans="2:5" x14ac:dyDescent="0.25">
      <c r="C141" s="4" t="s">
        <v>118</v>
      </c>
      <c r="D141" s="13"/>
      <c r="E141" s="4" t="s">
        <v>156</v>
      </c>
    </row>
    <row r="142" spans="2:5" x14ac:dyDescent="0.25">
      <c r="C142" s="4" t="s">
        <v>119</v>
      </c>
      <c r="D142" s="13"/>
      <c r="E142" s="4" t="s">
        <v>156</v>
      </c>
    </row>
    <row r="143" spans="2:5" x14ac:dyDescent="0.25">
      <c r="C143" s="4" t="s">
        <v>120</v>
      </c>
      <c r="D143" s="13"/>
      <c r="E143" s="4" t="s">
        <v>156</v>
      </c>
    </row>
    <row r="144" spans="2:5" x14ac:dyDescent="0.25">
      <c r="C144" s="4" t="s">
        <v>121</v>
      </c>
      <c r="D144" s="13"/>
      <c r="E144" s="4" t="s">
        <v>124</v>
      </c>
    </row>
    <row r="145" spans="2:5" x14ac:dyDescent="0.25">
      <c r="C145" s="4" t="s">
        <v>122</v>
      </c>
      <c r="D145" s="13"/>
      <c r="E145" s="4" t="s">
        <v>124</v>
      </c>
    </row>
    <row r="147" spans="2:5" x14ac:dyDescent="0.25">
      <c r="B147" s="4" t="s">
        <v>123</v>
      </c>
    </row>
    <row r="148" spans="2:5" x14ac:dyDescent="0.25">
      <c r="C148" s="4" t="s">
        <v>126</v>
      </c>
      <c r="D148" s="13"/>
      <c r="E148" s="4" t="s">
        <v>124</v>
      </c>
    </row>
    <row r="149" spans="2:5" x14ac:dyDescent="0.25">
      <c r="C149" s="4" t="s">
        <v>127</v>
      </c>
      <c r="D149" s="13"/>
      <c r="E149" s="4" t="s">
        <v>124</v>
      </c>
    </row>
    <row r="150" spans="2:5" x14ac:dyDescent="0.25">
      <c r="C150" s="4" t="s">
        <v>128</v>
      </c>
      <c r="D150" s="13"/>
      <c r="E150" s="4" t="s">
        <v>124</v>
      </c>
    </row>
    <row r="151" spans="2:5" x14ac:dyDescent="0.25">
      <c r="C151" s="4" t="s">
        <v>129</v>
      </c>
      <c r="D151" s="13"/>
      <c r="E151" s="4" t="s">
        <v>124</v>
      </c>
    </row>
    <row r="152" spans="2:5" x14ac:dyDescent="0.25">
      <c r="C152" s="4" t="s">
        <v>130</v>
      </c>
      <c r="D152" s="13"/>
      <c r="E152" s="4" t="s">
        <v>124</v>
      </c>
    </row>
    <row r="153" spans="2:5" x14ac:dyDescent="0.25">
      <c r="C153" s="4" t="s">
        <v>131</v>
      </c>
      <c r="D153" s="13"/>
      <c r="E153" s="4" t="s">
        <v>124</v>
      </c>
    </row>
    <row r="154" spans="2:5" x14ac:dyDescent="0.25">
      <c r="C154" s="4" t="s">
        <v>132</v>
      </c>
      <c r="D154" s="13"/>
      <c r="E154" s="4" t="s">
        <v>124</v>
      </c>
    </row>
    <row r="155" spans="2:5" x14ac:dyDescent="0.25">
      <c r="C155" s="4" t="s">
        <v>133</v>
      </c>
      <c r="D155" s="13"/>
      <c r="E155" s="4" t="s">
        <v>124</v>
      </c>
    </row>
    <row r="156" spans="2:5" x14ac:dyDescent="0.25">
      <c r="C156" s="4" t="s">
        <v>134</v>
      </c>
      <c r="D156" s="13"/>
      <c r="E156" s="4" t="s">
        <v>124</v>
      </c>
    </row>
    <row r="157" spans="2:5" x14ac:dyDescent="0.25">
      <c r="C157" s="4" t="s">
        <v>135</v>
      </c>
      <c r="D157" s="13"/>
      <c r="E157" s="4" t="s">
        <v>124</v>
      </c>
    </row>
    <row r="158" spans="2:5" x14ac:dyDescent="0.25">
      <c r="C158" s="4" t="s">
        <v>136</v>
      </c>
      <c r="D158" s="13"/>
      <c r="E158" s="4" t="s">
        <v>124</v>
      </c>
    </row>
    <row r="159" spans="2:5" x14ac:dyDescent="0.25">
      <c r="C159" s="4" t="s">
        <v>137</v>
      </c>
      <c r="D159" s="13"/>
      <c r="E159" s="4" t="s">
        <v>124</v>
      </c>
    </row>
    <row r="160" spans="2:5" x14ac:dyDescent="0.25">
      <c r="C160" s="4" t="s">
        <v>138</v>
      </c>
      <c r="D160" s="13"/>
      <c r="E160" s="4" t="s">
        <v>124</v>
      </c>
    </row>
    <row r="161" spans="2:5" x14ac:dyDescent="0.25">
      <c r="C161" s="4" t="s">
        <v>139</v>
      </c>
      <c r="D161" s="13"/>
      <c r="E161" s="4" t="s">
        <v>124</v>
      </c>
    </row>
    <row r="162" spans="2:5" x14ac:dyDescent="0.25">
      <c r="C162" s="4" t="s">
        <v>140</v>
      </c>
      <c r="D162" s="13"/>
      <c r="E162" s="4" t="s">
        <v>124</v>
      </c>
    </row>
    <row r="164" spans="2:5" x14ac:dyDescent="0.25">
      <c r="C164" s="12" t="s">
        <v>147</v>
      </c>
    </row>
    <row r="166" spans="2:5" x14ac:dyDescent="0.25">
      <c r="B166" s="4" t="s">
        <v>125</v>
      </c>
    </row>
    <row r="167" spans="2:5" x14ac:dyDescent="0.25">
      <c r="C167" s="4" t="s">
        <v>141</v>
      </c>
      <c r="D167" s="13"/>
      <c r="E167" s="4" t="s">
        <v>95</v>
      </c>
    </row>
    <row r="168" spans="2:5" x14ac:dyDescent="0.25">
      <c r="C168" s="4" t="s">
        <v>142</v>
      </c>
      <c r="D168" s="13"/>
      <c r="E168" s="4" t="s">
        <v>95</v>
      </c>
    </row>
    <row r="169" spans="2:5" x14ac:dyDescent="0.25">
      <c r="C169" s="4" t="s">
        <v>143</v>
      </c>
      <c r="D169" s="13"/>
      <c r="E169" s="4" t="s">
        <v>157</v>
      </c>
    </row>
    <row r="170" spans="2:5" x14ac:dyDescent="0.25">
      <c r="C170" s="4" t="s">
        <v>144</v>
      </c>
      <c r="D170" s="13"/>
      <c r="E170" s="4" t="s">
        <v>124</v>
      </c>
    </row>
    <row r="171" spans="2:5" x14ac:dyDescent="0.25">
      <c r="C171" s="4" t="s">
        <v>145</v>
      </c>
      <c r="D171" s="13"/>
      <c r="E171" s="4" t="s">
        <v>158</v>
      </c>
    </row>
    <row r="172" spans="2:5" x14ac:dyDescent="0.25">
      <c r="C172" s="4" t="s">
        <v>146</v>
      </c>
      <c r="D172" s="13"/>
      <c r="E172" s="4" t="s">
        <v>158</v>
      </c>
    </row>
    <row r="174" spans="2:5" x14ac:dyDescent="0.25">
      <c r="C174" s="12" t="s">
        <v>147</v>
      </c>
    </row>
    <row r="176" spans="2:5" x14ac:dyDescent="0.25">
      <c r="B176" s="4" t="s">
        <v>148</v>
      </c>
    </row>
    <row r="177" spans="2:4" x14ac:dyDescent="0.25">
      <c r="C177" s="4" t="s">
        <v>150</v>
      </c>
      <c r="D177" s="17" t="str">
        <f>IF(COUNTIF(計算シート!L156:L164,TRUE)=0,"特別な医療なし",COUNTIF(計算シート!L156:L164,TRUE)&amp;"個該当")</f>
        <v>特別な医療なし</v>
      </c>
    </row>
    <row r="187" spans="2:4" x14ac:dyDescent="0.25">
      <c r="C187" s="4" t="s">
        <v>151</v>
      </c>
      <c r="D187" s="17" t="str">
        <f>IF(COUNTIF(計算シート!L166:L168,TRUE)=0,"特別な対応なし",COUNTIF(計算シート!L166:L168,TRUE)&amp;"個該当")</f>
        <v>特別な対応なし</v>
      </c>
    </row>
    <row r="191" spans="2:4" x14ac:dyDescent="0.25">
      <c r="B191" s="4" t="s">
        <v>149</v>
      </c>
    </row>
    <row r="192" spans="2:4" x14ac:dyDescent="0.25">
      <c r="C192" s="4" t="s">
        <v>153</v>
      </c>
      <c r="D192" s="13"/>
    </row>
    <row r="193" spans="3:4" x14ac:dyDescent="0.25">
      <c r="C193" s="4" t="s">
        <v>154</v>
      </c>
      <c r="D193" s="13"/>
    </row>
  </sheetData>
  <mergeCells count="16">
    <mergeCell ref="D93:G93"/>
    <mergeCell ref="D94:F94"/>
    <mergeCell ref="D103:K103"/>
    <mergeCell ref="D104:K104"/>
    <mergeCell ref="D105:K105"/>
    <mergeCell ref="D31:H31"/>
    <mergeCell ref="D39:H39"/>
    <mergeCell ref="D42:E42"/>
    <mergeCell ref="D72:I72"/>
    <mergeCell ref="D73:I73"/>
    <mergeCell ref="D29:E29"/>
    <mergeCell ref="D13:F13"/>
    <mergeCell ref="D15:F15"/>
    <mergeCell ref="D16:F16"/>
    <mergeCell ref="D18:E18"/>
    <mergeCell ref="D28:E28"/>
  </mergeCells>
  <phoneticPr fontId="2"/>
  <dataValidations count="8">
    <dataValidation type="list" allowBlank="1" showInputMessage="1" showErrorMessage="1" sqref="D12 D22 D30 D138:D143" xr:uid="{E4D88A1F-CA94-4F25-A0BD-9D424EEB50E2}">
      <formula1>"1,2"</formula1>
    </dataValidation>
    <dataValidation type="list" allowBlank="1" showInputMessage="1" showErrorMessage="1" sqref="D24 D35 D48 D170 D110:D111 D113:D116 D118 D125 D129:D131 D134 D144:D145 D148:D162 D167:D168 D100" xr:uid="{60B925AD-2C25-46CE-9E64-63EE3883ECF0}">
      <formula1>"1,2,3"</formula1>
    </dataValidation>
    <dataValidation type="list" allowBlank="1" showInputMessage="1" showErrorMessage="1" sqref="D62" xr:uid="{5ECC95F9-C99E-4BD8-A31E-B834C7DD0DD4}">
      <formula1>"1"</formula1>
    </dataValidation>
    <dataValidation type="list" allowBlank="1" showInputMessage="1" showErrorMessage="1" sqref="D112 D117 D123:D124 D126:D128 D132:D133 D137 D169 D171:D172" xr:uid="{F953492C-1460-45B2-A8F2-6282FE616D82}">
      <formula1>"1,2,3,4"</formula1>
    </dataValidation>
    <dataValidation type="list" allowBlank="1" showInputMessage="1" showErrorMessage="1" sqref="D119:D120" xr:uid="{928CE2B0-EC09-4F0C-AA36-E9B58FB8708F}">
      <formula1>"1,2,3,4,5"</formula1>
    </dataValidation>
    <dataValidation type="list" allowBlank="1" showInputMessage="1" showErrorMessage="1" sqref="D192" xr:uid="{289D70D2-8E83-42DA-ABFE-966AD0F205B6}">
      <formula1>"自立,J1,J2,A1,A2,B1,B2,C1,C2"</formula1>
    </dataValidation>
    <dataValidation type="list" allowBlank="1" showInputMessage="1" showErrorMessage="1" sqref="D193" xr:uid="{DAAA1484-3EF2-4FD6-8124-35B6F38398D2}">
      <formula1>"自立,Ⅰ,Ⅱa,Ⅱb,Ⅲa,Ⅲb,Ⅳ,M"</formula1>
    </dataValidation>
    <dataValidation type="list" allowBlank="1" showInputMessage="1" showErrorMessage="1" sqref="D75" xr:uid="{4D201CF7-8F7E-4959-95D9-DF68AD0E295A}">
      <formula1>"1,2,3,4,5,6,7,8,9,10,11,12,13,14"</formula1>
    </dataValidation>
  </dataValidations>
  <pageMargins left="0.78740157480314965" right="0.39370078740157483" top="0.78740157480314965" bottom="0.59055118110236227" header="0.59055118110236227" footer="0.39370078740157483"/>
  <pageSetup paperSize="8" orientation="portrait" r:id="rId1"/>
  <rowBreaks count="2" manualBreakCount="2">
    <brk id="74" max="16383" man="1"/>
    <brk id="146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4" r:id="rId4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5" name="Check Box 9">
              <controlPr defaultSize="0" autoFill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6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6" name="Check Box 10">
              <controlPr defaultSize="0" autoFill="0" autoLine="0" autoPict="0">
                <anchor mov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7" name="Check Box 11">
              <controlPr defaultSize="0" autoFill="0" autoLine="0" autoPict="0">
                <anchor moveWithCells="1">
                  <from>
                    <xdr:col>7</xdr:col>
                    <xdr:colOff>0</xdr:colOff>
                    <xdr:row>107</xdr:row>
                    <xdr:rowOff>0</xdr:rowOff>
                  </from>
                  <to>
                    <xdr:col>8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8" name="Check Box 12">
              <controlPr defaultSize="0" autoFill="0" autoLine="0" autoPict="0">
                <anchor moveWithCells="1">
                  <from>
                    <xdr:col>8</xdr:col>
                    <xdr:colOff>0</xdr:colOff>
                    <xdr:row>107</xdr:row>
                    <xdr:rowOff>0</xdr:rowOff>
                  </from>
                  <to>
                    <xdr:col>9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9" name="Check Box 17">
              <controlPr defaultSize="0" autoFill="0" autoLine="0" autoPict="0">
                <anchor moveWithCells="1">
                  <from>
                    <xdr:col>3</xdr:col>
                    <xdr:colOff>1036320</xdr:colOff>
                    <xdr:row>108</xdr:row>
                    <xdr:rowOff>0</xdr:rowOff>
                  </from>
                  <to>
                    <xdr:col>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0" name="Check Box 18">
              <controlPr defaultSize="0" autoFill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6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1" name="Check Box 19">
              <controlPr defaultSize="0" autoFill="0" autoLine="0" autoPict="0">
                <anchor mov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2" name="Check Box 20">
              <controlPr defaultSize="0" autoFill="0" autoLine="0" autoPict="0">
                <anchor moveWithCells="1">
                  <from>
                    <xdr:col>7</xdr:col>
                    <xdr:colOff>0</xdr:colOff>
                    <xdr:row>108</xdr:row>
                    <xdr:rowOff>0</xdr:rowOff>
                  </from>
                  <to>
                    <xdr:col>8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13" name="Check Box 24">
              <controlPr defaultSize="0" autoFill="0" autoLine="0" autoPict="0">
                <anchor moveWithCells="1">
                  <from>
                    <xdr:col>3</xdr:col>
                    <xdr:colOff>1036320</xdr:colOff>
                    <xdr:row>176</xdr:row>
                    <xdr:rowOff>0</xdr:rowOff>
                  </from>
                  <to>
                    <xdr:col>6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4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177</xdr:row>
                    <xdr:rowOff>0</xdr:rowOff>
                  </from>
                  <to>
                    <xdr:col>6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5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178</xdr:row>
                    <xdr:rowOff>0</xdr:rowOff>
                  </from>
                  <to>
                    <xdr:col>6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6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179</xdr:row>
                    <xdr:rowOff>0</xdr:rowOff>
                  </from>
                  <to>
                    <xdr:col>6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7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180</xdr:row>
                    <xdr:rowOff>0</xdr:rowOff>
                  </from>
                  <to>
                    <xdr:col>6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8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181</xdr:row>
                    <xdr:rowOff>0</xdr:rowOff>
                  </from>
                  <to>
                    <xdr:col>6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9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182</xdr:row>
                    <xdr:rowOff>0</xdr:rowOff>
                  </from>
                  <to>
                    <xdr:col>6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20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183</xdr:row>
                    <xdr:rowOff>0</xdr:rowOff>
                  </from>
                  <to>
                    <xdr:col>6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21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184</xdr:row>
                    <xdr:rowOff>0</xdr:rowOff>
                  </from>
                  <to>
                    <xdr:col>6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2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186</xdr:row>
                    <xdr:rowOff>0</xdr:rowOff>
                  </from>
                  <to>
                    <xdr:col>8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3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187</xdr:row>
                    <xdr:rowOff>0</xdr:rowOff>
                  </from>
                  <to>
                    <xdr:col>6</xdr:col>
                    <xdr:colOff>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4" name="Check Box 37">
              <controlPr defaultSize="0" autoFill="0" autoLine="0" autoPict="0">
                <anchor moveWithCells="1">
                  <from>
                    <xdr:col>3</xdr:col>
                    <xdr:colOff>1036320</xdr:colOff>
                    <xdr:row>187</xdr:row>
                    <xdr:rowOff>152400</xdr:rowOff>
                  </from>
                  <to>
                    <xdr:col>10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B58F-F49B-4611-AEB6-181F70607584}">
  <dimension ref="A1:AN174"/>
  <sheetViews>
    <sheetView topLeftCell="A7" zoomScaleNormal="100" workbookViewId="0">
      <selection activeCell="V14" sqref="V14"/>
    </sheetView>
  </sheetViews>
  <sheetFormatPr defaultColWidth="9.109375" defaultRowHeight="12.6" x14ac:dyDescent="0.25"/>
  <cols>
    <col min="1" max="1" width="2.6640625" style="1" customWidth="1"/>
    <col min="2" max="2" width="4.6640625" style="1" customWidth="1"/>
    <col min="3" max="3" width="32.88671875" style="1" bestFit="1" customWidth="1"/>
    <col min="4" max="4" width="12.6640625" style="1" customWidth="1"/>
    <col min="5" max="10" width="9.109375" style="1"/>
    <col min="11" max="11" width="2.6640625" style="1" customWidth="1"/>
    <col min="12" max="12" width="7.109375" style="1" customWidth="1"/>
    <col min="13" max="17" width="7.109375" style="1" bestFit="1" customWidth="1"/>
    <col min="18" max="20" width="7.109375" style="1" customWidth="1"/>
    <col min="21" max="21" width="4.6640625" style="1" customWidth="1"/>
    <col min="22" max="30" width="9.109375" style="1"/>
    <col min="31" max="31" width="2.6640625" style="1" customWidth="1"/>
    <col min="32" max="16384" width="9.109375" style="1"/>
  </cols>
  <sheetData>
    <row r="1" spans="1:40" x14ac:dyDescent="0.25">
      <c r="L1" s="18"/>
      <c r="M1" s="18"/>
      <c r="N1" s="18"/>
      <c r="O1" s="18"/>
      <c r="P1" s="18"/>
      <c r="Q1" s="18"/>
      <c r="R1" s="18"/>
      <c r="S1" s="18"/>
      <c r="T1" s="18"/>
      <c r="V1" s="19" t="s">
        <v>175</v>
      </c>
      <c r="W1" s="18"/>
      <c r="X1" s="18"/>
      <c r="Y1" s="18"/>
      <c r="Z1" s="18"/>
      <c r="AA1" s="18"/>
      <c r="AB1" s="18"/>
      <c r="AC1" s="18"/>
      <c r="AD1" s="18"/>
      <c r="AF1" s="19" t="s">
        <v>176</v>
      </c>
      <c r="AG1" s="18"/>
      <c r="AH1" s="18"/>
      <c r="AI1" s="18"/>
      <c r="AJ1" s="18"/>
      <c r="AK1" s="18"/>
      <c r="AL1" s="18"/>
      <c r="AM1" s="18"/>
      <c r="AN1" s="18"/>
    </row>
    <row r="2" spans="1:40" x14ac:dyDescent="0.25">
      <c r="C2" s="1" t="s">
        <v>0</v>
      </c>
      <c r="D2" s="3"/>
      <c r="E2" s="1" t="s">
        <v>7</v>
      </c>
      <c r="L2" s="2" t="str">
        <f>IF(ISBLANK(入力シート!D2),"",入力シート!D2)</f>
        <v>023614</v>
      </c>
      <c r="V2" s="2" t="str">
        <f>IF(ISBLANK(入力シート!N2),"",入力シート!N2)</f>
        <v/>
      </c>
      <c r="AF2" s="2" t="s">
        <v>177</v>
      </c>
    </row>
    <row r="3" spans="1:40" x14ac:dyDescent="0.25">
      <c r="C3" s="1" t="s">
        <v>1</v>
      </c>
      <c r="D3" s="1" t="s">
        <v>3</v>
      </c>
      <c r="E3" s="3"/>
      <c r="F3" s="1" t="s">
        <v>4</v>
      </c>
      <c r="G3" s="3"/>
      <c r="H3" s="1" t="s">
        <v>5</v>
      </c>
      <c r="I3" s="3"/>
      <c r="J3" s="1" t="s">
        <v>6</v>
      </c>
      <c r="L3" s="2" t="str">
        <f>IF(ISBLANK(入力シート!E3),"",入力シート!E3)</f>
        <v/>
      </c>
      <c r="M3" s="2" t="str">
        <f>IF(ISBLANK(入力シート!G3),"",入力シート!G3)</f>
        <v/>
      </c>
      <c r="N3" s="2" t="str">
        <f>IF(ISBLANK(入力シート!I3),"",入力シート!I3)</f>
        <v/>
      </c>
      <c r="V3" s="2" t="str">
        <f>IF(ISBLANK(入力シート!O3),"",入力シート!O3)</f>
        <v/>
      </c>
      <c r="W3" s="2" t="str">
        <f>IF(ISBLANK(入力シート!Q3),"",入力シート!Q3)</f>
        <v/>
      </c>
      <c r="X3" s="2" t="str">
        <f>IF(ISBLANK(入力シート!S3),"",入力シート!S3)</f>
        <v/>
      </c>
      <c r="AF3" s="2">
        <v>7</v>
      </c>
      <c r="AG3" s="2">
        <v>1</v>
      </c>
      <c r="AH3" s="2">
        <v>14</v>
      </c>
    </row>
    <row r="4" spans="1:40" x14ac:dyDescent="0.25">
      <c r="C4" s="1" t="s">
        <v>2</v>
      </c>
      <c r="D4" s="3"/>
      <c r="E4" s="1" t="s">
        <v>8</v>
      </c>
      <c r="L4" s="2" t="str">
        <f>IF(ISBLANK(入力シート!D4),"",入力シート!D4)</f>
        <v/>
      </c>
      <c r="V4" s="2" t="str">
        <f>IF(ISBLANK(入力シート!N4),"",入力シート!N4)</f>
        <v/>
      </c>
      <c r="AF4" s="2" t="s">
        <v>178</v>
      </c>
    </row>
    <row r="6" spans="1:40" x14ac:dyDescent="0.25">
      <c r="A6" s="10" t="s">
        <v>77</v>
      </c>
      <c r="B6" s="11"/>
      <c r="C6" s="11"/>
      <c r="D6" s="11"/>
      <c r="E6" s="11"/>
      <c r="F6" s="11"/>
      <c r="G6" s="11"/>
      <c r="H6" s="11"/>
      <c r="I6" s="11"/>
      <c r="J6" s="11"/>
    </row>
    <row r="8" spans="1:40" x14ac:dyDescent="0.25">
      <c r="B8" s="4" t="s">
        <v>9</v>
      </c>
    </row>
    <row r="9" spans="1:40" x14ac:dyDescent="0.25">
      <c r="C9" s="4" t="s">
        <v>10</v>
      </c>
      <c r="D9" s="1" t="s">
        <v>3</v>
      </c>
      <c r="E9" s="3"/>
      <c r="F9" s="1" t="s">
        <v>4</v>
      </c>
      <c r="G9" s="3"/>
      <c r="H9" s="1" t="s">
        <v>5</v>
      </c>
      <c r="I9" s="3"/>
      <c r="J9" s="1" t="s">
        <v>6</v>
      </c>
      <c r="L9" s="2" t="str">
        <f>IF(ISBLANK(入力シート!E11),"",入力シート!E11)</f>
        <v/>
      </c>
      <c r="M9" s="2" t="str">
        <f>IF(ISBLANK(入力シート!G11),"",入力シート!G11)</f>
        <v/>
      </c>
      <c r="N9" s="2" t="str">
        <f>IF(ISBLANK(入力シート!I11),"",入力シート!I11)</f>
        <v/>
      </c>
      <c r="V9" s="2" t="str">
        <f>IF(ISBLANK(入力シート!O11),"",入力シート!O11)</f>
        <v/>
      </c>
      <c r="W9" s="2" t="str">
        <f>IF(ISBLANK(入力シート!Q11),"",入力シート!Q11)</f>
        <v/>
      </c>
      <c r="X9" s="2" t="str">
        <f>IF(ISBLANK(入力シート!S11),"",入力シート!S11)</f>
        <v/>
      </c>
      <c r="AF9" s="2">
        <v>12</v>
      </c>
      <c r="AG9" s="2">
        <v>11</v>
      </c>
      <c r="AH9" s="2">
        <v>22</v>
      </c>
    </row>
    <row r="10" spans="1:40" x14ac:dyDescent="0.25">
      <c r="C10" s="4" t="s">
        <v>11</v>
      </c>
      <c r="D10" s="3"/>
      <c r="E10" s="4" t="str" cm="1">
        <f t="array" ref="E10">IFERROR(_xlfn.SWITCH(D10,1,"自宅内",2,"自宅外"),"")</f>
        <v/>
      </c>
      <c r="G10" s="4"/>
      <c r="L10" s="2" t="str">
        <f>IF(入力シート!D12=1,"ㇾ","")</f>
        <v/>
      </c>
      <c r="M10" s="2" t="str">
        <f>IF(入力シート!D12=2,"ㇾ","")</f>
        <v/>
      </c>
      <c r="V10" s="2" t="str">
        <f>IF(入力シート!N12=1,"ㇾ","")</f>
        <v/>
      </c>
      <c r="W10" s="2" t="str">
        <f>IF(入力シート!N12=2,"ㇾ","")</f>
        <v/>
      </c>
      <c r="AF10" s="2" t="s">
        <v>179</v>
      </c>
      <c r="AG10" s="2" t="s">
        <v>179</v>
      </c>
    </row>
    <row r="11" spans="1:40" x14ac:dyDescent="0.25">
      <c r="C11" s="4" t="s">
        <v>19</v>
      </c>
      <c r="D11" s="6"/>
      <c r="L11" s="2" t="str">
        <f>IF(ISBLANK(入力シート!D13),"",入力シート!D13)</f>
        <v/>
      </c>
      <c r="V11" s="2" t="str">
        <f>IF(ISBLANK(入力シート!N13),"",入力シート!N13)</f>
        <v/>
      </c>
      <c r="AF11" s="2" t="s">
        <v>217</v>
      </c>
    </row>
    <row r="12" spans="1:40" x14ac:dyDescent="0.25">
      <c r="C12" s="4" t="s">
        <v>73</v>
      </c>
      <c r="D12" s="3"/>
      <c r="E12" s="4" t="s">
        <v>12</v>
      </c>
      <c r="L12" s="2" t="str">
        <f>IF(ISBLANK(入力シート!D14),"",入力シート!D14)</f>
        <v/>
      </c>
      <c r="V12" s="2" t="str">
        <f>IF(ISBLANK(入力シート!N14),"",入力シート!N14)</f>
        <v/>
      </c>
      <c r="AF12" s="2" t="s">
        <v>180</v>
      </c>
    </row>
    <row r="13" spans="1:40" x14ac:dyDescent="0.25">
      <c r="C13" s="4" t="s">
        <v>15</v>
      </c>
      <c r="D13" s="6"/>
      <c r="L13" s="2" t="str">
        <f>IF(ISBLANK(入力シート!D15),"",入力シート!D15)</f>
        <v/>
      </c>
      <c r="V13" s="2" t="str">
        <f>IF(ISBLANK(入力シート!N15),"",入力シート!N15)</f>
        <v/>
      </c>
      <c r="AF13" s="2" t="s">
        <v>218</v>
      </c>
    </row>
    <row r="14" spans="1:40" x14ac:dyDescent="0.25">
      <c r="C14" s="4" t="s">
        <v>16</v>
      </c>
      <c r="D14" s="6"/>
      <c r="L14" s="2" t="str">
        <f>IF(ISBLANK(入力シート!D16),"",入力シート!D16)</f>
        <v/>
      </c>
      <c r="V14" s="2" t="str">
        <f>IF(ISBLANK(入力シート!N16),"",入力シート!N16)</f>
        <v/>
      </c>
      <c r="AF14" s="2" t="s">
        <v>219</v>
      </c>
    </row>
    <row r="15" spans="1:40" x14ac:dyDescent="0.25">
      <c r="C15" s="4" t="s">
        <v>74</v>
      </c>
      <c r="D15" s="3"/>
      <c r="E15" s="4" t="s">
        <v>13</v>
      </c>
      <c r="L15" s="2" t="str">
        <f>IF(ISBLANK(入力シート!D17),"",入力シート!D17)</f>
        <v/>
      </c>
      <c r="V15" s="2" t="str">
        <f>IF(ISBLANK(入力シート!N17),"",入力シート!N17)</f>
        <v/>
      </c>
      <c r="AF15" s="2" t="s">
        <v>181</v>
      </c>
    </row>
    <row r="16" spans="1:40" x14ac:dyDescent="0.25">
      <c r="C16" s="4" t="s">
        <v>17</v>
      </c>
      <c r="D16" s="6"/>
      <c r="L16" s="2" t="str">
        <f>IF(ISBLANK(入力シート!D18),"",入力シート!D18)</f>
        <v/>
      </c>
      <c r="V16" s="2" t="str">
        <f>IF(ISBLANK(入力シート!N18),"",入力シート!N18)</f>
        <v/>
      </c>
      <c r="AF16" s="2" t="s">
        <v>220</v>
      </c>
    </row>
    <row r="17" spans="2:34" x14ac:dyDescent="0.25">
      <c r="C17" s="4" t="s">
        <v>18</v>
      </c>
      <c r="D17" s="6"/>
      <c r="L17" s="2" t="str">
        <f>IF(ISBLANK(入力シート!D19),"",入力シート!D19)</f>
        <v/>
      </c>
      <c r="V17" s="2" t="str">
        <f>IF(ISBLANK(入力シート!N19),"",入力シート!N19)</f>
        <v/>
      </c>
      <c r="AF17" s="2" t="s">
        <v>182</v>
      </c>
    </row>
    <row r="19" spans="2:34" x14ac:dyDescent="0.25">
      <c r="B19" s="4" t="s">
        <v>14</v>
      </c>
    </row>
    <row r="20" spans="2:34" x14ac:dyDescent="0.25">
      <c r="C20" s="4" t="s">
        <v>20</v>
      </c>
      <c r="D20" s="3"/>
      <c r="E20" s="4" t="str" cm="1">
        <f t="array" ref="E20">IFERROR(_xlfn.SWITCH(D20,1,"初回",2,"２回め以降"),"")</f>
        <v/>
      </c>
      <c r="L20" s="5" t="str">
        <f>IF(入力シート!D22=1,"ㇾ","")</f>
        <v/>
      </c>
      <c r="M20" s="5" t="str">
        <f>IF(入力シート!D22=2,"ㇾ","")</f>
        <v/>
      </c>
      <c r="V20" s="5" t="str">
        <f>IF(入力シート!N22=1,"ㇾ","")</f>
        <v/>
      </c>
      <c r="W20" s="5" t="str">
        <f>IF(入力シート!N22=2,"ㇾ","")</f>
        <v/>
      </c>
      <c r="AF20" s="5" t="s">
        <v>179</v>
      </c>
      <c r="AG20" s="5" t="s">
        <v>179</v>
      </c>
    </row>
    <row r="21" spans="2:34" x14ac:dyDescent="0.25">
      <c r="C21" s="4" t="s">
        <v>21</v>
      </c>
      <c r="E21" s="3"/>
      <c r="F21" s="1" t="s">
        <v>4</v>
      </c>
      <c r="G21" s="3"/>
      <c r="H21" s="1" t="s">
        <v>5</v>
      </c>
      <c r="I21" s="3"/>
      <c r="J21" s="1" t="s">
        <v>6</v>
      </c>
      <c r="L21" s="2" t="str">
        <f>IF(ISBLANK(入力シート!E23),"",入力シート!E23)</f>
        <v/>
      </c>
      <c r="M21" s="2" t="str">
        <f>IF(ISBLANK(入力シート!G23),"",入力シート!G23)</f>
        <v/>
      </c>
      <c r="N21" s="2" t="str">
        <f>IF(ISBLANK(入力シート!I23),"",入力シート!I23)</f>
        <v/>
      </c>
      <c r="V21" s="2" t="str">
        <f>IF(ISBLANK(入力シート!O23),"",入力シート!O23)</f>
        <v/>
      </c>
      <c r="W21" s="2" t="str">
        <f>IF(ISBLANK(入力シート!Q23),"",入力シート!Q23)</f>
        <v/>
      </c>
      <c r="X21" s="2" t="str">
        <f>IF(ISBLANK(入力シート!S23),"",入力シート!S23)</f>
        <v/>
      </c>
      <c r="AF21" s="2">
        <v>2025</v>
      </c>
      <c r="AG21" s="2">
        <v>11</v>
      </c>
      <c r="AH21" s="2">
        <v>22</v>
      </c>
    </row>
    <row r="22" spans="2:34" x14ac:dyDescent="0.25">
      <c r="C22" s="4" t="s">
        <v>22</v>
      </c>
      <c r="D22" s="3"/>
      <c r="E22" s="4" t="str" cm="1">
        <f t="array" ref="E22">IFERROR(_xlfn.SWITCH(D22,1,"非該当",2,"要支援",3,"要介護"),"")</f>
        <v/>
      </c>
      <c r="L22" s="2" t="str">
        <f>IF(入力シート!D24=1,"ㇾ","")</f>
        <v/>
      </c>
      <c r="M22" s="2" t="str">
        <f>IF(入力シート!D24=2,"ㇾ","")</f>
        <v/>
      </c>
      <c r="N22" s="2" t="str">
        <f>IF(入力シート!D24=3,"ㇾ","")</f>
        <v/>
      </c>
      <c r="V22" s="2" t="str">
        <f>IF(入力シート!N24=1,"ㇾ","")</f>
        <v/>
      </c>
      <c r="W22" s="2" t="str">
        <f>IF(入力シート!N24=2,"ㇾ","")</f>
        <v/>
      </c>
      <c r="X22" s="2" t="str">
        <f>IF(入力シート!N24=3,"ㇾ","")</f>
        <v/>
      </c>
      <c r="AF22" s="2" t="s">
        <v>179</v>
      </c>
      <c r="AG22" s="2" t="s">
        <v>179</v>
      </c>
      <c r="AH22" s="2" t="s">
        <v>179</v>
      </c>
    </row>
    <row r="23" spans="2:34" x14ac:dyDescent="0.25">
      <c r="C23" s="4" t="s">
        <v>23</v>
      </c>
      <c r="D23" s="6"/>
      <c r="L23" s="2" t="str">
        <f>IF(ISBLANK(入力シート!D25),"",入力シート!D25)</f>
        <v/>
      </c>
      <c r="V23" s="2" t="str">
        <f>IF(ISBLANK(入力シート!N25),"",入力シート!N25)</f>
        <v/>
      </c>
      <c r="AF23" s="2" t="s">
        <v>183</v>
      </c>
    </row>
    <row r="24" spans="2:34" x14ac:dyDescent="0.25">
      <c r="C24" s="4" t="s">
        <v>24</v>
      </c>
      <c r="D24" s="6"/>
      <c r="L24" s="2" t="str">
        <f>IF(ISBLANK(入力シート!D26),"",入力シート!D26)</f>
        <v/>
      </c>
      <c r="V24" s="2" t="str">
        <f>IF(ISBLANK(入力シート!N26),"",入力シート!N26)</f>
        <v/>
      </c>
      <c r="AF24" s="2" t="s">
        <v>184</v>
      </c>
    </row>
    <row r="25" spans="2:34" x14ac:dyDescent="0.25">
      <c r="C25" s="4" t="s">
        <v>25</v>
      </c>
    </row>
    <row r="26" spans="2:34" x14ac:dyDescent="0.25">
      <c r="C26" s="4" t="s">
        <v>15</v>
      </c>
      <c r="D26" s="6"/>
      <c r="L26" s="2" t="str">
        <f>IF(ISBLANK(入力シート!D28),"",入力シート!D28)</f>
        <v/>
      </c>
      <c r="V26" s="2" t="str">
        <f>IF(ISBLANK(入力シート!N28),"",入力シート!N28)</f>
        <v/>
      </c>
      <c r="AF26" s="2" t="s">
        <v>185</v>
      </c>
    </row>
    <row r="27" spans="2:34" x14ac:dyDescent="0.25">
      <c r="C27" s="4" t="s">
        <v>16</v>
      </c>
      <c r="D27" s="6"/>
      <c r="L27" s="2" t="str">
        <f>IF(ISBLANK(入力シート!D29),"",入力シート!D29)</f>
        <v/>
      </c>
      <c r="V27" s="2" t="str">
        <f>IF(ISBLANK(入力シート!N29),"",入力シート!N29)</f>
        <v/>
      </c>
      <c r="AF27" s="2" t="s">
        <v>186</v>
      </c>
    </row>
    <row r="28" spans="2:34" x14ac:dyDescent="0.25">
      <c r="C28" s="4" t="s">
        <v>26</v>
      </c>
      <c r="D28" s="3"/>
      <c r="E28" s="4" t="str" cm="1">
        <f t="array" ref="E28">IFERROR(_xlfn.SWITCH(D28,1,"男",2,"女"),"")</f>
        <v/>
      </c>
      <c r="L28" s="2" t="str">
        <f>IF(入力シート!D30=1,"ㇾ","")</f>
        <v/>
      </c>
      <c r="M28" s="2" t="str">
        <f>IF(入力シート!D30=2,"ㇾ","")</f>
        <v/>
      </c>
      <c r="V28" s="2" t="str">
        <f>IF(入力シート!N30=1,"ㇾ","")</f>
        <v/>
      </c>
      <c r="W28" s="2" t="str">
        <f>IF(入力シート!N30=2,"ㇾ","")</f>
        <v/>
      </c>
      <c r="AF28" s="2" t="s">
        <v>179</v>
      </c>
      <c r="AG28" s="2" t="s">
        <v>179</v>
      </c>
    </row>
    <row r="29" spans="2:34" x14ac:dyDescent="0.25">
      <c r="C29" s="4" t="s">
        <v>27</v>
      </c>
      <c r="D29" s="6"/>
      <c r="L29" s="2" t="str">
        <f>IF(ISBLANK(入力シート!D31),"",入力シート!D31)</f>
        <v/>
      </c>
      <c r="V29" s="2" t="str">
        <f>IF(ISBLANK(入力シート!N31),"",入力シート!N31)</f>
        <v/>
      </c>
      <c r="AF29" s="2" t="s">
        <v>221</v>
      </c>
    </row>
    <row r="30" spans="2:34" x14ac:dyDescent="0.25">
      <c r="C30" s="4" t="s">
        <v>28</v>
      </c>
      <c r="D30" s="6"/>
      <c r="L30" s="2" t="str">
        <f>IF(ISBLANK(入力シート!D32),"",入力シート!D32)</f>
        <v/>
      </c>
      <c r="V30" s="2" t="str">
        <f>IF(ISBLANK(入力シート!N32),"",入力シート!N32)</f>
        <v/>
      </c>
      <c r="AF30" s="2" t="s">
        <v>187</v>
      </c>
    </row>
    <row r="31" spans="2:34" x14ac:dyDescent="0.25">
      <c r="C31" s="4" t="s">
        <v>29</v>
      </c>
      <c r="D31" s="6"/>
      <c r="L31" s="2" t="str">
        <f>IF(ISBLANK(入力シート!D33),"",入力シート!D33)</f>
        <v/>
      </c>
      <c r="V31" s="2" t="str">
        <f>IF(ISBLANK(入力シート!N33),"",入力シート!N33)</f>
        <v/>
      </c>
      <c r="AF31" s="2" t="s">
        <v>188</v>
      </c>
    </row>
    <row r="32" spans="2:34" x14ac:dyDescent="0.25">
      <c r="C32" s="4" t="s">
        <v>30</v>
      </c>
    </row>
    <row r="33" spans="2:34" x14ac:dyDescent="0.25">
      <c r="C33" s="4" t="s">
        <v>31</v>
      </c>
      <c r="D33" s="3"/>
      <c r="E33" s="4" t="str" cm="1">
        <f t="array" ref="E33">IFERROR(_xlfn.SWITCH(D33,1,"明治",2,"大正",3,"昭和"),"")</f>
        <v/>
      </c>
      <c r="L33" s="2" t="str">
        <f>IF(入力シート!D35=1,"ㇾ","")</f>
        <v/>
      </c>
      <c r="M33" s="2" t="str">
        <f>IF(入力シート!D35=2,"ㇾ","")</f>
        <v/>
      </c>
      <c r="N33" s="2" t="str">
        <f>IF(入力シート!D35=3,"ㇾ","")</f>
        <v/>
      </c>
      <c r="V33" s="2" t="str">
        <f>IF(入力シート!N35=1,"ㇾ","")</f>
        <v/>
      </c>
      <c r="W33" s="2" t="str">
        <f>IF(入力シート!N35=2,"ㇾ","")</f>
        <v/>
      </c>
      <c r="X33" s="2" t="str">
        <f>IF(入力シート!N35=3,"ㇾ","")</f>
        <v/>
      </c>
      <c r="AF33" s="2" t="s">
        <v>179</v>
      </c>
      <c r="AG33" s="2" t="s">
        <v>179</v>
      </c>
      <c r="AH33" s="2" t="s">
        <v>179</v>
      </c>
    </row>
    <row r="34" spans="2:34" x14ac:dyDescent="0.25">
      <c r="E34" s="3"/>
      <c r="F34" s="1" t="s">
        <v>4</v>
      </c>
      <c r="G34" s="3"/>
      <c r="H34" s="1" t="s">
        <v>5</v>
      </c>
      <c r="I34" s="3"/>
      <c r="J34" s="1" t="s">
        <v>6</v>
      </c>
      <c r="L34" s="2" t="str">
        <f>IF(ISBLANK(入力シート!E36),"",入力シート!E36)</f>
        <v/>
      </c>
      <c r="M34" s="2" t="str">
        <f>IF(ISBLANK(入力シート!G36),"",入力シート!G36)</f>
        <v/>
      </c>
      <c r="N34" s="2" t="str">
        <f>IF(ISBLANK(入力シート!I36),"",入力シート!I36)</f>
        <v/>
      </c>
      <c r="V34" s="2" t="str">
        <f>IF(ISBLANK(入力シート!O36),"",入力シート!O36)</f>
        <v/>
      </c>
      <c r="W34" s="2" t="str">
        <f>IF(ISBLANK(入力シート!Q36),"",入力シート!Q36)</f>
        <v/>
      </c>
      <c r="X34" s="2" t="str">
        <f>IF(ISBLANK(入力シート!S36),"",入力シート!S36)</f>
        <v/>
      </c>
      <c r="AF34" s="2">
        <v>5</v>
      </c>
      <c r="AG34" s="2">
        <v>11</v>
      </c>
      <c r="AH34" s="2">
        <v>30</v>
      </c>
    </row>
    <row r="35" spans="2:34" x14ac:dyDescent="0.25">
      <c r="C35" s="4" t="s">
        <v>36</v>
      </c>
      <c r="D35" s="6"/>
      <c r="E35" s="4" t="s">
        <v>32</v>
      </c>
      <c r="L35" s="2" t="str">
        <f>IF(ISBLANK(入力シート!D37),"",入力シート!D37)</f>
        <v/>
      </c>
      <c r="V35" s="2" t="str">
        <f>IF(ISBLANK(入力シート!N37),"",入力シート!N37)</f>
        <v/>
      </c>
      <c r="AF35" s="2">
        <v>102</v>
      </c>
    </row>
    <row r="36" spans="2:34" x14ac:dyDescent="0.25">
      <c r="C36" s="4" t="s">
        <v>33</v>
      </c>
    </row>
    <row r="37" spans="2:34" x14ac:dyDescent="0.25">
      <c r="C37" s="4" t="s">
        <v>34</v>
      </c>
      <c r="D37" s="6"/>
      <c r="L37" s="2" t="str">
        <f>IF(ISBLANK(入力シート!D39),"",入力シート!D39)</f>
        <v/>
      </c>
      <c r="V37" s="2" t="str">
        <f>IF(ISBLANK(入力シート!N39),"",入力シート!N39)</f>
        <v/>
      </c>
      <c r="AF37" s="2" t="s">
        <v>222</v>
      </c>
    </row>
    <row r="38" spans="2:34" x14ac:dyDescent="0.25">
      <c r="C38" s="4" t="s">
        <v>28</v>
      </c>
      <c r="D38" s="6"/>
      <c r="L38" s="2" t="str">
        <f>IF(ISBLANK(入力シート!D40),"",入力シート!D40)</f>
        <v/>
      </c>
      <c r="V38" s="2" t="str">
        <f>IF(ISBLANK(入力シート!N40),"",入力シート!N40)</f>
        <v/>
      </c>
      <c r="AF38" s="2" t="s">
        <v>189</v>
      </c>
    </row>
    <row r="39" spans="2:34" x14ac:dyDescent="0.25">
      <c r="C39" s="4" t="s">
        <v>29</v>
      </c>
      <c r="D39" s="6"/>
      <c r="L39" s="2" t="str">
        <f>IF(ISBLANK(入力シート!D41),"",入力シート!D41)</f>
        <v/>
      </c>
      <c r="V39" s="2" t="str">
        <f>IF(ISBLANK(入力シート!N41),"",入力シート!N41)</f>
        <v/>
      </c>
      <c r="AF39" s="2" t="s">
        <v>190</v>
      </c>
    </row>
    <row r="40" spans="2:34" x14ac:dyDescent="0.25">
      <c r="C40" s="4" t="s">
        <v>35</v>
      </c>
      <c r="D40" s="6"/>
      <c r="L40" s="2" t="str">
        <f>IF(ISBLANK(入力シート!D42),"",入力シート!D42)</f>
        <v/>
      </c>
      <c r="V40" s="2" t="str">
        <f>IF(ISBLANK(入力シート!N42),"",入力シート!N42)</f>
        <v/>
      </c>
      <c r="AF40" s="2" t="s">
        <v>223</v>
      </c>
    </row>
    <row r="41" spans="2:34" x14ac:dyDescent="0.25">
      <c r="C41" s="4" t="s">
        <v>37</v>
      </c>
      <c r="D41" s="6"/>
      <c r="L41" s="2" t="str">
        <f>IF(ISBLANK(入力シート!D43),"",入力シート!D43)</f>
        <v/>
      </c>
      <c r="V41" s="2" t="str">
        <f>IF(ISBLANK(入力シート!N43),"",入力シート!N43)</f>
        <v/>
      </c>
      <c r="AF41" s="2" t="s">
        <v>191</v>
      </c>
    </row>
    <row r="43" spans="2:34" x14ac:dyDescent="0.25">
      <c r="B43" s="4" t="s">
        <v>38</v>
      </c>
    </row>
    <row r="44" spans="2:34" x14ac:dyDescent="0.25">
      <c r="C44" s="4" t="s">
        <v>39</v>
      </c>
      <c r="D44" s="3"/>
      <c r="E44" s="4" t="str" cm="1">
        <f t="array" ref="E44">IFERROR(_xlfn.SWITCH(D44,1,"予防・総合",2,"介護",3,"なし"),"")</f>
        <v/>
      </c>
      <c r="L44" s="2" t="str">
        <f>IF(入力シート!D48=1,"ㇾ","")</f>
        <v/>
      </c>
      <c r="M44" s="2" t="str">
        <f>IF(入力シート!D48=2,"ㇾ","")</f>
        <v/>
      </c>
      <c r="N44" s="2" t="str">
        <f>IF(入力シート!D48=3,"ㇾ","")</f>
        <v/>
      </c>
      <c r="V44" s="2" t="str">
        <f>IF(入力シート!N48=1,"ㇾ","")</f>
        <v/>
      </c>
      <c r="W44" s="2" t="str">
        <f>IF(入力シート!N48=2,"ㇾ","")</f>
        <v/>
      </c>
      <c r="X44" s="2" t="str">
        <f>IF(入力シート!N48=3,"ㇾ","")</f>
        <v/>
      </c>
      <c r="AF44" s="2" t="s">
        <v>179</v>
      </c>
      <c r="AG44" s="2" t="s">
        <v>179</v>
      </c>
      <c r="AH44" s="2" t="s">
        <v>179</v>
      </c>
    </row>
    <row r="46" spans="2:34" x14ac:dyDescent="0.25">
      <c r="C46" s="4" t="s">
        <v>40</v>
      </c>
      <c r="D46" s="3"/>
      <c r="E46" s="4" t="s">
        <v>41</v>
      </c>
      <c r="L46" s="2" t="str">
        <f>IF(ISBLANK(入力シート!D50),"",入力シート!D50)</f>
        <v/>
      </c>
      <c r="V46" s="2" t="str">
        <f>IF(ISBLANK(入力シート!N50),"",入力シート!N50)</f>
        <v/>
      </c>
      <c r="AF46" s="2">
        <v>222</v>
      </c>
    </row>
    <row r="47" spans="2:34" x14ac:dyDescent="0.25">
      <c r="C47" s="4" t="s">
        <v>42</v>
      </c>
      <c r="D47" s="3"/>
      <c r="E47" s="4" t="s">
        <v>41</v>
      </c>
      <c r="L47" s="2" t="str">
        <f>IF(ISBLANK(入力シート!D51),"",入力シート!D51)</f>
        <v/>
      </c>
      <c r="V47" s="2" t="str">
        <f>IF(ISBLANK(入力シート!N51),"",入力シート!N51)</f>
        <v/>
      </c>
      <c r="AF47" s="2">
        <v>11</v>
      </c>
    </row>
    <row r="48" spans="2:34" x14ac:dyDescent="0.25">
      <c r="C48" s="4" t="s">
        <v>43</v>
      </c>
      <c r="D48" s="3"/>
      <c r="E48" s="4" t="s">
        <v>41</v>
      </c>
      <c r="L48" s="2" t="str">
        <f>IF(ISBLANK(入力シート!D52),"",入力シート!D52)</f>
        <v/>
      </c>
      <c r="V48" s="2" t="str">
        <f>IF(ISBLANK(入力シート!N52),"",入力シート!N52)</f>
        <v/>
      </c>
      <c r="AF48" s="2">
        <v>1</v>
      </c>
    </row>
    <row r="49" spans="3:32" x14ac:dyDescent="0.25">
      <c r="C49" s="4" t="s">
        <v>44</v>
      </c>
      <c r="D49" s="3"/>
      <c r="E49" s="4" t="s">
        <v>41</v>
      </c>
      <c r="L49" s="2" t="str">
        <f>IF(ISBLANK(入力シート!D53),"",入力シート!D53)</f>
        <v/>
      </c>
      <c r="V49" s="2" t="str">
        <f>IF(ISBLANK(入力シート!N53),"",入力シート!N53)</f>
        <v/>
      </c>
      <c r="AF49" s="2">
        <v>22</v>
      </c>
    </row>
    <row r="50" spans="3:32" x14ac:dyDescent="0.25">
      <c r="C50" s="4" t="s">
        <v>45</v>
      </c>
      <c r="D50" s="3"/>
      <c r="E50" s="4" t="s">
        <v>41</v>
      </c>
      <c r="L50" s="2" t="str">
        <f>IF(ISBLANK(入力シート!D54),"",入力シート!D54)</f>
        <v/>
      </c>
      <c r="V50" s="2" t="str">
        <f>IF(ISBLANK(入力シート!N54),"",入力シート!N54)</f>
        <v/>
      </c>
      <c r="AF50" s="2">
        <v>2</v>
      </c>
    </row>
    <row r="51" spans="3:32" x14ac:dyDescent="0.25">
      <c r="C51" s="4" t="s">
        <v>46</v>
      </c>
      <c r="D51" s="3"/>
      <c r="E51" s="4" t="s">
        <v>41</v>
      </c>
      <c r="L51" s="2" t="str">
        <f>IF(ISBLANK(入力シート!D55),"",入力シート!D55)</f>
        <v/>
      </c>
      <c r="V51" s="2" t="str">
        <f>IF(ISBLANK(入力シート!N55),"",入力シート!N55)</f>
        <v/>
      </c>
      <c r="AF51" s="2">
        <v>33</v>
      </c>
    </row>
    <row r="52" spans="3:32" x14ac:dyDescent="0.25">
      <c r="C52" s="4" t="s">
        <v>47</v>
      </c>
      <c r="D52" s="3"/>
      <c r="E52" s="4" t="s">
        <v>41</v>
      </c>
      <c r="L52" s="2" t="str">
        <f>IF(ISBLANK(入力シート!D56),"",入力シート!D56)</f>
        <v/>
      </c>
      <c r="V52" s="2" t="str">
        <f>IF(ISBLANK(入力シート!N56),"",入力シート!N56)</f>
        <v/>
      </c>
      <c r="AF52" s="2">
        <v>3</v>
      </c>
    </row>
    <row r="53" spans="3:32" x14ac:dyDescent="0.25">
      <c r="C53" s="4" t="s">
        <v>48</v>
      </c>
      <c r="D53" s="3"/>
      <c r="E53" s="4" t="s">
        <v>51</v>
      </c>
      <c r="L53" s="2" t="str">
        <f>IF(ISBLANK(入力シート!D57),"",入力シート!D57)</f>
        <v/>
      </c>
      <c r="V53" s="2" t="str">
        <f>IF(ISBLANK(入力シート!N57),"",入力シート!N57)</f>
        <v/>
      </c>
      <c r="AF53" s="2">
        <v>44</v>
      </c>
    </row>
    <row r="54" spans="3:32" x14ac:dyDescent="0.25">
      <c r="C54" s="4" t="s">
        <v>49</v>
      </c>
      <c r="D54" s="3"/>
      <c r="E54" s="4" t="s">
        <v>51</v>
      </c>
      <c r="L54" s="2" t="str">
        <f>IF(ISBLANK(入力シート!D58),"",入力シート!D58)</f>
        <v/>
      </c>
      <c r="V54" s="2" t="str">
        <f>IF(ISBLANK(入力シート!N58),"",入力シート!N58)</f>
        <v/>
      </c>
      <c r="AF54" s="2">
        <v>4</v>
      </c>
    </row>
    <row r="55" spans="3:32" x14ac:dyDescent="0.25">
      <c r="C55" s="4" t="s">
        <v>50</v>
      </c>
      <c r="D55" s="3"/>
      <c r="E55" s="4" t="s">
        <v>51</v>
      </c>
      <c r="L55" s="2" t="str">
        <f>IF(ISBLANK(入力シート!D59),"",入力シート!D59)</f>
        <v/>
      </c>
      <c r="V55" s="2" t="str">
        <f>IF(ISBLANK(入力シート!N59),"",入力シート!N59)</f>
        <v/>
      </c>
      <c r="AF55" s="2">
        <v>55</v>
      </c>
    </row>
    <row r="56" spans="3:32" x14ac:dyDescent="0.25">
      <c r="C56" s="4" t="s">
        <v>52</v>
      </c>
      <c r="D56" s="3"/>
      <c r="E56" s="4" t="s">
        <v>53</v>
      </c>
      <c r="L56" s="2" t="str">
        <f>IF(ISBLANK(入力シート!D60),"",入力シート!D60)</f>
        <v/>
      </c>
      <c r="V56" s="2" t="str">
        <f>IF(ISBLANK(入力シート!N60),"",入力シート!N60)</f>
        <v/>
      </c>
      <c r="AF56" s="2">
        <v>5</v>
      </c>
    </row>
    <row r="57" spans="3:32" x14ac:dyDescent="0.25">
      <c r="C57" s="4" t="s">
        <v>54</v>
      </c>
      <c r="D57" s="3"/>
      <c r="E57" s="4" t="s">
        <v>53</v>
      </c>
      <c r="L57" s="2" t="str">
        <f>IF(ISBLANK(入力シート!D61),"",入力シート!D61)</f>
        <v/>
      </c>
      <c r="V57" s="2" t="str">
        <f>IF(ISBLANK(入力シート!N61),"",入力シート!N61)</f>
        <v/>
      </c>
      <c r="AF57" s="2">
        <v>66</v>
      </c>
    </row>
    <row r="58" spans="3:32" x14ac:dyDescent="0.25">
      <c r="C58" s="4" t="s">
        <v>55</v>
      </c>
      <c r="D58" s="3"/>
      <c r="E58" s="4" t="str" cm="1">
        <f t="array" ref="E58">IFERROR(_xlfn.SWITCH(D58,1,"あり"),"")</f>
        <v/>
      </c>
      <c r="L58" s="2" t="str">
        <f>IF(入力シート!D62=1,"ㇾ","")</f>
        <v/>
      </c>
      <c r="V58" s="2" t="str">
        <f>IF(入力シート!N62=1,"ㇾ","")</f>
        <v/>
      </c>
      <c r="AF58" s="2" t="s">
        <v>179</v>
      </c>
    </row>
    <row r="59" spans="3:32" x14ac:dyDescent="0.25">
      <c r="C59" s="4" t="s">
        <v>56</v>
      </c>
      <c r="D59" s="3"/>
      <c r="E59" s="4" t="s">
        <v>41</v>
      </c>
      <c r="L59" s="2" t="str">
        <f>IF(ISBLANK(入力シート!D63),"",入力シート!D63)</f>
        <v/>
      </c>
      <c r="V59" s="2" t="str">
        <f>IF(ISBLANK(入力シート!N63),"",入力シート!N63)</f>
        <v/>
      </c>
      <c r="AF59" s="2">
        <v>6</v>
      </c>
    </row>
    <row r="60" spans="3:32" x14ac:dyDescent="0.25">
      <c r="C60" s="4" t="s">
        <v>57</v>
      </c>
      <c r="D60" s="3"/>
      <c r="E60" s="4" t="s">
        <v>51</v>
      </c>
      <c r="L60" s="2" t="str">
        <f>IF(ISBLANK(入力シート!D64),"",入力シート!D64)</f>
        <v/>
      </c>
      <c r="V60" s="2" t="str">
        <f>IF(ISBLANK(入力シート!N64),"",入力シート!N64)</f>
        <v/>
      </c>
      <c r="AF60" s="2">
        <v>77</v>
      </c>
    </row>
    <row r="61" spans="3:32" x14ac:dyDescent="0.25">
      <c r="C61" s="4" t="s">
        <v>58</v>
      </c>
      <c r="D61" s="3"/>
      <c r="E61" s="4" t="s">
        <v>51</v>
      </c>
      <c r="L61" s="2" t="str">
        <f>IF(ISBLANK(入力シート!D65),"",入力シート!D65)</f>
        <v/>
      </c>
      <c r="V61" s="2" t="str">
        <f>IF(ISBLANK(入力シート!N65),"",入力シート!N65)</f>
        <v/>
      </c>
      <c r="AF61" s="2">
        <v>7</v>
      </c>
    </row>
    <row r="62" spans="3:32" x14ac:dyDescent="0.25">
      <c r="C62" s="4" t="s">
        <v>59</v>
      </c>
      <c r="D62" s="3"/>
      <c r="E62" s="4" t="s">
        <v>51</v>
      </c>
      <c r="L62" s="2" t="str">
        <f>IF(ISBLANK(入力シート!D66),"",入力シート!D66)</f>
        <v/>
      </c>
      <c r="V62" s="2" t="str">
        <f>IF(ISBLANK(入力シート!N66),"",入力シート!N66)</f>
        <v/>
      </c>
      <c r="AF62" s="2">
        <v>88</v>
      </c>
    </row>
    <row r="63" spans="3:32" x14ac:dyDescent="0.25">
      <c r="C63" s="4" t="s">
        <v>60</v>
      </c>
      <c r="D63" s="3"/>
      <c r="E63" s="4" t="s">
        <v>51</v>
      </c>
      <c r="L63" s="2" t="str">
        <f>IF(ISBLANK(入力シート!D67),"",入力シート!D67)</f>
        <v/>
      </c>
      <c r="V63" s="2" t="str">
        <f>IF(ISBLANK(入力シート!N67),"",入力シート!N67)</f>
        <v/>
      </c>
      <c r="AF63" s="2">
        <v>8</v>
      </c>
    </row>
    <row r="64" spans="3:32" x14ac:dyDescent="0.25">
      <c r="C64" s="4" t="s">
        <v>61</v>
      </c>
      <c r="D64" s="3"/>
      <c r="E64" s="4" t="s">
        <v>51</v>
      </c>
      <c r="L64" s="2" t="str">
        <f>IF(ISBLANK(入力シート!D68),"",入力シート!D68)</f>
        <v/>
      </c>
      <c r="V64" s="2" t="str">
        <f>IF(ISBLANK(入力シート!N68),"",入力シート!N68)</f>
        <v/>
      </c>
      <c r="AF64" s="2">
        <v>99</v>
      </c>
    </row>
    <row r="65" spans="2:34" x14ac:dyDescent="0.25">
      <c r="C65" s="4" t="s">
        <v>62</v>
      </c>
      <c r="D65" s="3"/>
      <c r="E65" s="4" t="s">
        <v>51</v>
      </c>
      <c r="L65" s="2" t="str">
        <f>IF(ISBLANK(入力シート!D69),"",入力シート!D69)</f>
        <v/>
      </c>
      <c r="V65" s="2" t="str">
        <f>IF(ISBLANK(入力シート!N69),"",入力シート!N69)</f>
        <v/>
      </c>
      <c r="AF65" s="2">
        <v>9</v>
      </c>
    </row>
    <row r="66" spans="2:34" x14ac:dyDescent="0.25">
      <c r="C66" s="4" t="s">
        <v>63</v>
      </c>
      <c r="D66" s="3"/>
      <c r="E66" s="4" t="s">
        <v>51</v>
      </c>
      <c r="L66" s="2" t="str">
        <f>IF(ISBLANK(入力シート!D70),"",入力シート!D70)</f>
        <v/>
      </c>
      <c r="V66" s="2" t="str">
        <f>IF(ISBLANK(入力シート!N70),"",入力シート!N70)</f>
        <v/>
      </c>
      <c r="AF66" s="2">
        <v>12</v>
      </c>
    </row>
    <row r="68" spans="2:34" x14ac:dyDescent="0.25">
      <c r="C68" s="4" t="s">
        <v>64</v>
      </c>
      <c r="D68" s="6"/>
      <c r="L68" s="2" t="str">
        <f>IF(ISBLANK(入力シート!D72),"",入力シート!D72)</f>
        <v/>
      </c>
      <c r="V68" s="2" t="str">
        <f>IF(ISBLANK(入力シート!N72),"",入力シート!N72)</f>
        <v/>
      </c>
      <c r="AF68" s="2" t="s">
        <v>224</v>
      </c>
    </row>
    <row r="69" spans="2:34" x14ac:dyDescent="0.25">
      <c r="C69" s="4" t="s">
        <v>65</v>
      </c>
      <c r="D69" s="6"/>
      <c r="L69" s="2" t="str">
        <f>IF(ISBLANK(入力シート!D73),"",入力シート!D73)</f>
        <v/>
      </c>
      <c r="V69" s="2" t="str">
        <f>IF(ISBLANK(入力シート!N73),"",入力シート!N73)</f>
        <v/>
      </c>
      <c r="AF69" s="2" t="s">
        <v>225</v>
      </c>
    </row>
    <row r="71" spans="2:34" x14ac:dyDescent="0.25">
      <c r="C71" s="4" t="s">
        <v>66</v>
      </c>
      <c r="D71" s="3"/>
      <c r="L71" s="7" t="str">
        <f>IF(ISBLANK(入力シート!D75),"",入力シート!D75)</f>
        <v/>
      </c>
      <c r="V71" s="7" t="str">
        <f>IF(ISBLANK(入力シート!N75),"",入力シート!N75)</f>
        <v/>
      </c>
      <c r="AF71" s="7">
        <v>3</v>
      </c>
    </row>
    <row r="72" spans="2:34" x14ac:dyDescent="0.25">
      <c r="C72" s="4" t="s">
        <v>67</v>
      </c>
      <c r="D72" s="3"/>
      <c r="L72" s="2" t="str">
        <f>IF(ISBLANK(入力シート!D93),"",入力シート!D93)</f>
        <v/>
      </c>
      <c r="V72" s="2" t="str">
        <f>IF(ISBLANK(入力シート!N93),"",入力シート!N93)</f>
        <v/>
      </c>
      <c r="AF72" s="2" t="s">
        <v>226</v>
      </c>
    </row>
    <row r="73" spans="2:34" x14ac:dyDescent="0.25">
      <c r="C73" s="4" t="s">
        <v>68</v>
      </c>
      <c r="D73" s="6"/>
      <c r="L73" s="2" t="str">
        <f>IF(ISBLANK(入力シート!D94),"",入力シート!D94)</f>
        <v/>
      </c>
      <c r="V73" s="2" t="str">
        <f>IF(ISBLANK(入力シート!N94),"",入力シート!N94)</f>
        <v/>
      </c>
      <c r="AF73" s="2" t="s">
        <v>227</v>
      </c>
    </row>
    <row r="74" spans="2:34" x14ac:dyDescent="0.25">
      <c r="C74" s="4" t="s">
        <v>72</v>
      </c>
      <c r="D74" s="6"/>
      <c r="L74" s="2" t="str">
        <f>IF(ISBLANK(入力シート!D95),"",入力シート!D95)</f>
        <v/>
      </c>
      <c r="V74" s="2" t="str">
        <f>IF(ISBLANK(入力シート!N95),"",入力シート!N95)</f>
        <v/>
      </c>
      <c r="AF74" s="2" t="s">
        <v>192</v>
      </c>
    </row>
    <row r="75" spans="2:34" x14ac:dyDescent="0.25">
      <c r="C75" s="4" t="s">
        <v>18</v>
      </c>
      <c r="D75" s="6"/>
      <c r="L75" s="2" t="str">
        <f>IF(ISBLANK(入力シート!D96),"",入力シート!D96)</f>
        <v/>
      </c>
      <c r="V75" s="2" t="str">
        <f>IF(ISBLANK(入力シート!N96),"",入力シート!N96)</f>
        <v/>
      </c>
      <c r="AF75" s="2" t="s">
        <v>193</v>
      </c>
    </row>
    <row r="77" spans="2:34" x14ac:dyDescent="0.25">
      <c r="B77" s="4" t="s">
        <v>69</v>
      </c>
    </row>
    <row r="78" spans="2:34" x14ac:dyDescent="0.25">
      <c r="C78" s="4" t="s">
        <v>70</v>
      </c>
      <c r="D78" s="3"/>
      <c r="E78" s="4" t="str" cm="1">
        <f t="array" ref="E78">IFERROR(_xlfn.SWITCH(D78,1,"独居",2,"同居（夫婦のみ）",3,"同居（その他）"),"")</f>
        <v/>
      </c>
      <c r="L78" s="2" t="str">
        <f>IF(入力シート!D100=1,"ㇾ","")</f>
        <v/>
      </c>
      <c r="M78" s="2" t="str">
        <f>IF(入力シート!D100=2,"ㇾ","")</f>
        <v/>
      </c>
      <c r="N78" s="2" t="str">
        <f>IF(入力シート!D100=3,"ㇾ","")</f>
        <v/>
      </c>
      <c r="V78" s="2" t="str">
        <f>IF(入力シート!N100=1,"ㇾ","")</f>
        <v/>
      </c>
      <c r="W78" s="2" t="str">
        <f>IF(入力シート!N100=2,"ㇾ","")</f>
        <v/>
      </c>
      <c r="X78" s="2" t="str">
        <f>IF(入力シート!N100=3,"ㇾ","")</f>
        <v/>
      </c>
      <c r="AF78" s="2" t="s">
        <v>179</v>
      </c>
      <c r="AG78" s="2" t="s">
        <v>179</v>
      </c>
      <c r="AH78" s="2" t="s">
        <v>179</v>
      </c>
    </row>
    <row r="79" spans="2:34" x14ac:dyDescent="0.25">
      <c r="C79" s="4" t="s">
        <v>71</v>
      </c>
      <c r="D79" s="6"/>
      <c r="L79" s="2" t="str">
        <f>IF(ISBLANK(入力シート!D103),"",入力シート!D103)</f>
        <v/>
      </c>
      <c r="V79" s="2" t="str">
        <f>IF(ISBLANK(入力シート!N103),"",入力シート!N103)</f>
        <v/>
      </c>
      <c r="AF79" s="2" t="s">
        <v>228</v>
      </c>
    </row>
    <row r="80" spans="2:34" x14ac:dyDescent="0.25">
      <c r="D80" s="6"/>
      <c r="L80" s="2" t="str">
        <f>IF(ISBLANK(入力シート!D104),"",入力シート!D104)</f>
        <v/>
      </c>
      <c r="V80" s="2" t="str">
        <f>IF(ISBLANK(入力シート!N104),"",入力シート!N104)</f>
        <v/>
      </c>
      <c r="AF80" s="2" t="s">
        <v>229</v>
      </c>
    </row>
    <row r="81" spans="1:37" x14ac:dyDescent="0.25">
      <c r="D81" s="6"/>
      <c r="L81" s="2" t="str">
        <f>IF(ISBLANK(入力シート!D105),"",入力シート!D105)</f>
        <v/>
      </c>
      <c r="V81" s="2" t="str">
        <f>IF(ISBLANK(入力シート!N105),"",入力シート!N105)</f>
        <v/>
      </c>
      <c r="AF81" s="2" t="s">
        <v>230</v>
      </c>
    </row>
    <row r="83" spans="1:37" x14ac:dyDescent="0.25">
      <c r="A83" s="10" t="s">
        <v>78</v>
      </c>
      <c r="B83" s="11"/>
      <c r="C83" s="11"/>
      <c r="D83" s="11"/>
      <c r="E83" s="11"/>
      <c r="F83" s="11"/>
      <c r="G83" s="11"/>
      <c r="H83" s="11"/>
      <c r="I83" s="11"/>
      <c r="J83" s="11"/>
    </row>
    <row r="84" spans="1:37" x14ac:dyDescent="0.25">
      <c r="B84" s="4" t="s">
        <v>79</v>
      </c>
    </row>
    <row r="85" spans="1:37" x14ac:dyDescent="0.25">
      <c r="C85" s="4" t="s">
        <v>92</v>
      </c>
      <c r="L85" s="3" t="b">
        <f>IF(COUNTIF(M85:Q85,TRUE)=0,TRUE,FALSE)</f>
        <v>1</v>
      </c>
      <c r="M85" s="3" t="b">
        <v>0</v>
      </c>
      <c r="N85" s="3" t="b">
        <v>0</v>
      </c>
      <c r="O85" s="3" t="b">
        <v>0</v>
      </c>
      <c r="P85" s="3" t="b">
        <v>0</v>
      </c>
      <c r="Q85" s="3" t="b">
        <v>0</v>
      </c>
      <c r="V85" s="2" t="b">
        <f>IF(COUNTIF(W85:AA85,TRUE)=0,TRUE,FALSE)</f>
        <v>1</v>
      </c>
      <c r="W85" s="2" t="b">
        <v>0</v>
      </c>
      <c r="X85" s="2" t="b">
        <v>0</v>
      </c>
      <c r="Y85" s="2" t="b">
        <v>0</v>
      </c>
      <c r="Z85" s="2" t="b">
        <v>0</v>
      </c>
      <c r="AA85" s="2" t="b">
        <v>0</v>
      </c>
      <c r="AF85" s="3"/>
      <c r="AG85" s="3"/>
      <c r="AH85" s="3"/>
      <c r="AI85" s="3"/>
      <c r="AJ85" s="3"/>
      <c r="AK85" s="3"/>
    </row>
    <row r="86" spans="1:37" x14ac:dyDescent="0.25">
      <c r="C86" s="4"/>
      <c r="L86" s="2" t="str">
        <f>IF(L85=TRUE,"／","")</f>
        <v>／</v>
      </c>
      <c r="M86" s="2" t="str">
        <f t="shared" ref="M86:Q86" si="0">IF(M85=TRUE,"／","")</f>
        <v/>
      </c>
      <c r="N86" s="2" t="str">
        <f t="shared" si="0"/>
        <v/>
      </c>
      <c r="O86" s="2" t="str">
        <f t="shared" si="0"/>
        <v/>
      </c>
      <c r="P86" s="2" t="str">
        <f t="shared" si="0"/>
        <v/>
      </c>
      <c r="Q86" s="2" t="str">
        <f t="shared" si="0"/>
        <v/>
      </c>
      <c r="V86" s="2" t="str">
        <f>IF(V85=TRUE,"／","")</f>
        <v>／</v>
      </c>
      <c r="W86" s="2" t="str">
        <f t="shared" ref="W86:AA86" si="1">IF(W85=TRUE,"／","")</f>
        <v/>
      </c>
      <c r="X86" s="2" t="str">
        <f t="shared" si="1"/>
        <v/>
      </c>
      <c r="Y86" s="2" t="str">
        <f t="shared" si="1"/>
        <v/>
      </c>
      <c r="Z86" s="2" t="str">
        <f t="shared" si="1"/>
        <v/>
      </c>
      <c r="AA86" s="2" t="str">
        <f t="shared" si="1"/>
        <v/>
      </c>
      <c r="AF86" s="2" t="s">
        <v>194</v>
      </c>
      <c r="AG86" s="2" t="s">
        <v>194</v>
      </c>
      <c r="AH86" s="2" t="s">
        <v>194</v>
      </c>
      <c r="AI86" s="2" t="s">
        <v>194</v>
      </c>
      <c r="AJ86" s="2" t="s">
        <v>194</v>
      </c>
      <c r="AK86" s="2" t="s">
        <v>194</v>
      </c>
    </row>
    <row r="87" spans="1:37" x14ac:dyDescent="0.25">
      <c r="C87" s="4" t="s">
        <v>91</v>
      </c>
      <c r="L87" s="3" t="b">
        <f>IF(COUNTIF(M87:P87,TRUE)=0,TRUE,FALSE)</f>
        <v>1</v>
      </c>
      <c r="M87" s="3" t="b">
        <v>0</v>
      </c>
      <c r="N87" s="3" t="b">
        <v>0</v>
      </c>
      <c r="O87" s="3" t="b">
        <v>0</v>
      </c>
      <c r="P87" s="3" t="b">
        <v>0</v>
      </c>
      <c r="V87" s="2" t="b">
        <f>IF(COUNTIF(W87:Z87,TRUE)=0,TRUE,FALSE)</f>
        <v>1</v>
      </c>
      <c r="W87" s="2" t="b">
        <v>0</v>
      </c>
      <c r="X87" s="2" t="b">
        <v>0</v>
      </c>
      <c r="Y87" s="2" t="b">
        <v>0</v>
      </c>
      <c r="Z87" s="2" t="b">
        <v>0</v>
      </c>
      <c r="AF87" s="3"/>
      <c r="AG87" s="3"/>
      <c r="AH87" s="3"/>
      <c r="AI87" s="3"/>
      <c r="AJ87" s="3"/>
    </row>
    <row r="88" spans="1:37" x14ac:dyDescent="0.25">
      <c r="C88" s="4"/>
      <c r="L88" s="2" t="str">
        <f t="shared" ref="L88:P88" si="2">IF(L87=TRUE,"／","")</f>
        <v>／</v>
      </c>
      <c r="M88" s="2" t="str">
        <f t="shared" si="2"/>
        <v/>
      </c>
      <c r="N88" s="2" t="str">
        <f t="shared" si="2"/>
        <v/>
      </c>
      <c r="O88" s="2" t="str">
        <f t="shared" si="2"/>
        <v/>
      </c>
      <c r="P88" s="2" t="str">
        <f t="shared" si="2"/>
        <v/>
      </c>
      <c r="V88" s="2" t="str">
        <f t="shared" ref="V88:Z88" si="3">IF(V87=TRUE,"／","")</f>
        <v>／</v>
      </c>
      <c r="W88" s="2" t="str">
        <f t="shared" si="3"/>
        <v/>
      </c>
      <c r="X88" s="2" t="str">
        <f t="shared" si="3"/>
        <v/>
      </c>
      <c r="Y88" s="2" t="str">
        <f t="shared" si="3"/>
        <v/>
      </c>
      <c r="Z88" s="2" t="str">
        <f t="shared" si="3"/>
        <v/>
      </c>
      <c r="AF88" s="2" t="s">
        <v>194</v>
      </c>
      <c r="AG88" s="2" t="s">
        <v>194</v>
      </c>
      <c r="AH88" s="2" t="s">
        <v>194</v>
      </c>
      <c r="AI88" s="2" t="s">
        <v>194</v>
      </c>
      <c r="AJ88" s="2" t="s">
        <v>194</v>
      </c>
    </row>
    <row r="89" spans="1:37" x14ac:dyDescent="0.25">
      <c r="C89" s="4" t="s">
        <v>90</v>
      </c>
      <c r="L89" s="2" t="str">
        <f>IF(入力シート!D110=1,"／","")</f>
        <v/>
      </c>
      <c r="M89" s="2" t="str">
        <f>IF(入力シート!D110=2,"／","")</f>
        <v/>
      </c>
      <c r="N89" s="2" t="str">
        <f>IF(入力シート!D110=3,"／","")</f>
        <v/>
      </c>
      <c r="V89" s="2" t="str">
        <f>IF(入力シート!N110=1,"／","")</f>
        <v/>
      </c>
      <c r="W89" s="2" t="str">
        <f>IF(入力シート!N110=2,"／","")</f>
        <v/>
      </c>
      <c r="X89" s="2" t="str">
        <f>IF(入力シート!N110=3,"／","")</f>
        <v/>
      </c>
      <c r="AF89" s="2" t="s">
        <v>194</v>
      </c>
      <c r="AG89" s="2" t="s">
        <v>194</v>
      </c>
      <c r="AH89" s="2" t="s">
        <v>194</v>
      </c>
    </row>
    <row r="90" spans="1:37" x14ac:dyDescent="0.25">
      <c r="C90" s="4" t="s">
        <v>89</v>
      </c>
      <c r="L90" s="2" t="str">
        <f>IF(入力シート!D111=1,"／","")</f>
        <v/>
      </c>
      <c r="M90" s="2" t="str">
        <f>IF(入力シート!D111=2,"／","")</f>
        <v/>
      </c>
      <c r="N90" s="2" t="str">
        <f>IF(入力シート!D111=3,"／","")</f>
        <v/>
      </c>
      <c r="V90" s="2" t="str">
        <f>IF(入力シート!N111=1,"／","")</f>
        <v/>
      </c>
      <c r="W90" s="2" t="str">
        <f>IF(入力シート!N111=2,"／","")</f>
        <v/>
      </c>
      <c r="X90" s="2" t="str">
        <f>IF(入力シート!N111=3,"／","")</f>
        <v/>
      </c>
      <c r="AF90" s="2" t="s">
        <v>194</v>
      </c>
      <c r="AG90" s="2" t="s">
        <v>194</v>
      </c>
      <c r="AH90" s="2" t="s">
        <v>194</v>
      </c>
    </row>
    <row r="91" spans="1:37" x14ac:dyDescent="0.25">
      <c r="C91" s="4" t="s">
        <v>88</v>
      </c>
      <c r="L91" s="2" t="str">
        <f>IF(入力シート!D112=1,"／","")</f>
        <v/>
      </c>
      <c r="M91" s="2" t="str">
        <f>IF(入力シート!D112=2,"／","")</f>
        <v/>
      </c>
      <c r="N91" s="2" t="str">
        <f>IF(入力シート!D112=3,"／","")</f>
        <v/>
      </c>
      <c r="O91" s="2" t="str">
        <f>IF(入力シート!D112=4,"／","")</f>
        <v/>
      </c>
      <c r="V91" s="2" t="str">
        <f>IF(入力シート!N112=1,"／","")</f>
        <v/>
      </c>
      <c r="W91" s="2" t="str">
        <f>IF(入力シート!N112=2,"／","")</f>
        <v/>
      </c>
      <c r="X91" s="2" t="str">
        <f>IF(入力シート!N112=3,"／","")</f>
        <v/>
      </c>
      <c r="Y91" s="2" t="str">
        <f>IF(入力シート!N112=4,"／","")</f>
        <v/>
      </c>
      <c r="AF91" s="2" t="s">
        <v>194</v>
      </c>
      <c r="AG91" s="2" t="s">
        <v>194</v>
      </c>
      <c r="AH91" s="2" t="s">
        <v>194</v>
      </c>
      <c r="AI91" s="2" t="s">
        <v>194</v>
      </c>
    </row>
    <row r="92" spans="1:37" x14ac:dyDescent="0.25">
      <c r="C92" s="4" t="s">
        <v>87</v>
      </c>
      <c r="L92" s="2" t="str">
        <f>IF(入力シート!D113=1,"／","")</f>
        <v/>
      </c>
      <c r="M92" s="2" t="str">
        <f>IF(入力シート!D113=2,"／","")</f>
        <v/>
      </c>
      <c r="N92" s="2" t="str">
        <f>IF(入力シート!D113=3,"／","")</f>
        <v/>
      </c>
      <c r="V92" s="2" t="str">
        <f>IF(入力シート!N113=1,"／","")</f>
        <v/>
      </c>
      <c r="W92" s="2" t="str">
        <f>IF(入力シート!N113=2,"／","")</f>
        <v/>
      </c>
      <c r="X92" s="2" t="str">
        <f>IF(入力シート!N113=3,"／","")</f>
        <v/>
      </c>
      <c r="AF92" s="2" t="s">
        <v>194</v>
      </c>
      <c r="AG92" s="2" t="s">
        <v>194</v>
      </c>
      <c r="AH92" s="2" t="s">
        <v>194</v>
      </c>
    </row>
    <row r="93" spans="1:37" x14ac:dyDescent="0.25">
      <c r="C93" s="4" t="s">
        <v>86</v>
      </c>
      <c r="L93" s="2" t="str">
        <f>IF(入力シート!D114=1,"／","")</f>
        <v/>
      </c>
      <c r="M93" s="2" t="str">
        <f>IF(入力シート!D114=2,"／","")</f>
        <v/>
      </c>
      <c r="N93" s="2" t="str">
        <f>IF(入力シート!D114=3,"／","")</f>
        <v/>
      </c>
      <c r="V93" s="2" t="str">
        <f>IF(入力シート!N114=1,"／","")</f>
        <v/>
      </c>
      <c r="W93" s="2" t="str">
        <f>IF(入力シート!N114=2,"／","")</f>
        <v/>
      </c>
      <c r="X93" s="2" t="str">
        <f>IF(入力シート!N114=3,"／","")</f>
        <v/>
      </c>
      <c r="AF93" s="2" t="s">
        <v>194</v>
      </c>
      <c r="AG93" s="2" t="s">
        <v>194</v>
      </c>
      <c r="AH93" s="2" t="s">
        <v>194</v>
      </c>
    </row>
    <row r="94" spans="1:37" x14ac:dyDescent="0.25">
      <c r="C94" s="4" t="s">
        <v>85</v>
      </c>
      <c r="L94" s="2" t="str">
        <f>IF(入力シート!D115=1,"／","")</f>
        <v/>
      </c>
      <c r="M94" s="2" t="str">
        <f>IF(入力シート!D115=2,"／","")</f>
        <v/>
      </c>
      <c r="N94" s="2" t="str">
        <f>IF(入力シート!D115=3,"／","")</f>
        <v/>
      </c>
      <c r="V94" s="2" t="str">
        <f>IF(入力シート!N115=1,"／","")</f>
        <v/>
      </c>
      <c r="W94" s="2" t="str">
        <f>IF(入力シート!N115=2,"／","")</f>
        <v/>
      </c>
      <c r="X94" s="2" t="str">
        <f>IF(入力シート!N115=3,"／","")</f>
        <v/>
      </c>
      <c r="AF94" s="2" t="s">
        <v>194</v>
      </c>
      <c r="AG94" s="2" t="s">
        <v>194</v>
      </c>
      <c r="AH94" s="2" t="s">
        <v>194</v>
      </c>
    </row>
    <row r="95" spans="1:37" x14ac:dyDescent="0.25">
      <c r="C95" s="4" t="s">
        <v>84</v>
      </c>
      <c r="L95" s="2" t="str">
        <f>IF(入力シート!D116=1,"／","")</f>
        <v/>
      </c>
      <c r="M95" s="2" t="str">
        <f>IF(入力シート!D116=2,"／","")</f>
        <v/>
      </c>
      <c r="N95" s="2" t="str">
        <f>IF(入力シート!D116=3,"／","")</f>
        <v/>
      </c>
      <c r="V95" s="2" t="str">
        <f>IF(入力シート!N116=1,"／","")</f>
        <v/>
      </c>
      <c r="W95" s="2" t="str">
        <f>IF(入力シート!N116=2,"／","")</f>
        <v/>
      </c>
      <c r="X95" s="2" t="str">
        <f>IF(入力シート!N116=3,"／","")</f>
        <v/>
      </c>
      <c r="AF95" s="2" t="s">
        <v>194</v>
      </c>
      <c r="AG95" s="2" t="s">
        <v>194</v>
      </c>
      <c r="AH95" s="2" t="s">
        <v>194</v>
      </c>
    </row>
    <row r="96" spans="1:37" x14ac:dyDescent="0.25">
      <c r="C96" s="4" t="s">
        <v>83</v>
      </c>
      <c r="L96" s="2" t="str">
        <f>IF(入力シート!D117=1,"／","")</f>
        <v/>
      </c>
      <c r="M96" s="2" t="str">
        <f>IF(入力シート!D117=2,"／","")</f>
        <v/>
      </c>
      <c r="N96" s="2" t="str">
        <f>IF(入力シート!D117=3,"／","")</f>
        <v/>
      </c>
      <c r="O96" s="2" t="str">
        <f>IF(入力シート!D117=4,"／","")</f>
        <v/>
      </c>
      <c r="V96" s="2" t="str">
        <f>IF(入力シート!N117=1,"／","")</f>
        <v/>
      </c>
      <c r="W96" s="2" t="str">
        <f>IF(入力シート!N117=2,"／","")</f>
        <v/>
      </c>
      <c r="X96" s="2" t="str">
        <f>IF(入力シート!N117=3,"／","")</f>
        <v/>
      </c>
      <c r="Y96" s="2" t="str">
        <f>IF(入力シート!N117=4,"／","")</f>
        <v/>
      </c>
      <c r="AF96" s="2" t="s">
        <v>194</v>
      </c>
      <c r="AG96" s="2" t="s">
        <v>194</v>
      </c>
      <c r="AH96" s="2" t="s">
        <v>194</v>
      </c>
      <c r="AI96" s="2" t="s">
        <v>194</v>
      </c>
    </row>
    <row r="97" spans="2:36" x14ac:dyDescent="0.25">
      <c r="C97" s="4" t="s">
        <v>82</v>
      </c>
      <c r="L97" s="2" t="str">
        <f>IF(入力シート!D118=1,"／","")</f>
        <v/>
      </c>
      <c r="M97" s="2" t="str">
        <f>IF(入力シート!D118=2,"／","")</f>
        <v/>
      </c>
      <c r="N97" s="2" t="str">
        <f>IF(入力シート!D118=3,"／","")</f>
        <v/>
      </c>
      <c r="V97" s="2" t="str">
        <f>IF(入力シート!N118=1,"／","")</f>
        <v/>
      </c>
      <c r="W97" s="2" t="str">
        <f>IF(入力シート!N118=2,"／","")</f>
        <v/>
      </c>
      <c r="X97" s="2" t="str">
        <f>IF(入力シート!N118=3,"／","")</f>
        <v/>
      </c>
      <c r="AF97" s="2" t="s">
        <v>194</v>
      </c>
      <c r="AG97" s="2" t="s">
        <v>194</v>
      </c>
      <c r="AH97" s="2" t="s">
        <v>194</v>
      </c>
    </row>
    <row r="98" spans="2:36" x14ac:dyDescent="0.25">
      <c r="C98" s="4" t="s">
        <v>81</v>
      </c>
      <c r="L98" s="2" t="str">
        <f>IF(入力シート!D119=1,"／","")</f>
        <v/>
      </c>
      <c r="M98" s="2" t="str">
        <f>IF(入力シート!D119=2,"／","")</f>
        <v/>
      </c>
      <c r="N98" s="2" t="str">
        <f>IF(入力シート!D119=3,"／","")</f>
        <v/>
      </c>
      <c r="O98" s="2" t="str">
        <f>IF(入力シート!D119=4,"／","")</f>
        <v/>
      </c>
      <c r="P98" s="2" t="str">
        <f>IF(入力シート!D119=5,"／","")</f>
        <v/>
      </c>
      <c r="V98" s="2" t="str">
        <f>IF(入力シート!N119=1,"／","")</f>
        <v/>
      </c>
      <c r="W98" s="2" t="str">
        <f>IF(入力シート!N119=2,"／","")</f>
        <v/>
      </c>
      <c r="X98" s="2" t="str">
        <f>IF(入力シート!N119=3,"／","")</f>
        <v/>
      </c>
      <c r="Y98" s="2" t="str">
        <f>IF(入力シート!N119=4,"／","")</f>
        <v/>
      </c>
      <c r="Z98" s="2" t="str">
        <f>IF(入力シート!N119=5,"／","")</f>
        <v/>
      </c>
      <c r="AF98" s="2" t="s">
        <v>194</v>
      </c>
      <c r="AG98" s="2" t="s">
        <v>194</v>
      </c>
      <c r="AH98" s="2" t="s">
        <v>194</v>
      </c>
      <c r="AI98" s="2" t="s">
        <v>194</v>
      </c>
      <c r="AJ98" s="2" t="s">
        <v>194</v>
      </c>
    </row>
    <row r="99" spans="2:36" x14ac:dyDescent="0.25">
      <c r="C99" s="4" t="s">
        <v>80</v>
      </c>
      <c r="L99" s="2" t="str">
        <f>IF(入力シート!D120=1,"／","")</f>
        <v/>
      </c>
      <c r="M99" s="2" t="str">
        <f>IF(入力シート!D120=2,"／","")</f>
        <v/>
      </c>
      <c r="N99" s="2" t="str">
        <f>IF(入力シート!D120=3,"／","")</f>
        <v/>
      </c>
      <c r="O99" s="2" t="str">
        <f>IF(入力シート!D120=4,"／","")</f>
        <v/>
      </c>
      <c r="P99" s="2" t="str">
        <f>IF(入力シート!D120=5,"／","")</f>
        <v/>
      </c>
      <c r="V99" s="2" t="str">
        <f>IF(入力シート!N120=1,"／","")</f>
        <v/>
      </c>
      <c r="W99" s="2" t="str">
        <f>IF(入力シート!N120=2,"／","")</f>
        <v/>
      </c>
      <c r="X99" s="2" t="str">
        <f>IF(入力シート!N120=3,"／","")</f>
        <v/>
      </c>
      <c r="Y99" s="2" t="str">
        <f>IF(入力シート!N120=4,"／","")</f>
        <v/>
      </c>
      <c r="Z99" s="2" t="str">
        <f>IF(入力シート!N120=5,"／","")</f>
        <v/>
      </c>
      <c r="AF99" s="2" t="s">
        <v>194</v>
      </c>
      <c r="AG99" s="2" t="s">
        <v>194</v>
      </c>
      <c r="AH99" s="2" t="s">
        <v>194</v>
      </c>
      <c r="AI99" s="2" t="s">
        <v>194</v>
      </c>
      <c r="AJ99" s="2" t="s">
        <v>194</v>
      </c>
    </row>
    <row r="101" spans="2:36" x14ac:dyDescent="0.25">
      <c r="B101" s="4" t="s">
        <v>100</v>
      </c>
    </row>
    <row r="102" spans="2:36" x14ac:dyDescent="0.25">
      <c r="C102" s="4" t="s">
        <v>112</v>
      </c>
      <c r="L102" s="2" t="str">
        <f>IF(入力シート!D123=1,"／","")</f>
        <v/>
      </c>
      <c r="M102" s="2" t="str">
        <f>IF(入力シート!D123=2,"／","")</f>
        <v/>
      </c>
      <c r="N102" s="2" t="str">
        <f>IF(入力シート!D123=3,"／","")</f>
        <v/>
      </c>
      <c r="O102" s="2" t="str">
        <f>IF(入力シート!D123=4,"／","")</f>
        <v/>
      </c>
      <c r="V102" s="2" t="str">
        <f>IF(入力シート!N123=1,"／","")</f>
        <v/>
      </c>
      <c r="W102" s="2" t="str">
        <f>IF(入力シート!N123=2,"／","")</f>
        <v/>
      </c>
      <c r="X102" s="2" t="str">
        <f>IF(入力シート!N123=3,"／","")</f>
        <v/>
      </c>
      <c r="Y102" s="2" t="str">
        <f>IF(入力シート!N123=4,"／","")</f>
        <v/>
      </c>
      <c r="AF102" s="2" t="s">
        <v>194</v>
      </c>
      <c r="AG102" s="2" t="s">
        <v>194</v>
      </c>
      <c r="AH102" s="2" t="s">
        <v>194</v>
      </c>
      <c r="AI102" s="2" t="s">
        <v>194</v>
      </c>
    </row>
    <row r="103" spans="2:36" x14ac:dyDescent="0.25">
      <c r="C103" s="4" t="s">
        <v>111</v>
      </c>
      <c r="L103" s="2" t="str">
        <f>IF(入力シート!D124=1,"／","")</f>
        <v/>
      </c>
      <c r="M103" s="2" t="str">
        <f>IF(入力シート!D124=2,"／","")</f>
        <v/>
      </c>
      <c r="N103" s="2" t="str">
        <f>IF(入力シート!D124=3,"／","")</f>
        <v/>
      </c>
      <c r="O103" s="2" t="str">
        <f>IF(入力シート!D124=4,"／","")</f>
        <v/>
      </c>
      <c r="V103" s="2" t="str">
        <f>IF(入力シート!N124=1,"／","")</f>
        <v/>
      </c>
      <c r="W103" s="2" t="str">
        <f>IF(入力シート!N124=2,"／","")</f>
        <v/>
      </c>
      <c r="X103" s="2" t="str">
        <f>IF(入力シート!N124=3,"／","")</f>
        <v/>
      </c>
      <c r="Y103" s="2" t="str">
        <f>IF(入力シート!N124=4,"／","")</f>
        <v/>
      </c>
      <c r="AF103" s="2" t="s">
        <v>194</v>
      </c>
      <c r="AG103" s="2" t="s">
        <v>194</v>
      </c>
      <c r="AH103" s="2" t="s">
        <v>194</v>
      </c>
      <c r="AI103" s="2" t="s">
        <v>194</v>
      </c>
    </row>
    <row r="104" spans="2:36" x14ac:dyDescent="0.25">
      <c r="C104" s="4" t="s">
        <v>110</v>
      </c>
      <c r="L104" s="2" t="str">
        <f>IF(入力シート!D125=1,"／","")</f>
        <v/>
      </c>
      <c r="M104" s="2" t="str">
        <f>IF(入力シート!D125=2,"／","")</f>
        <v/>
      </c>
      <c r="N104" s="2" t="str">
        <f>IF(入力シート!D125=3,"／","")</f>
        <v/>
      </c>
      <c r="V104" s="2" t="str">
        <f>IF(入力シート!N125=1,"／","")</f>
        <v/>
      </c>
      <c r="W104" s="2" t="str">
        <f>IF(入力シート!N125=2,"／","")</f>
        <v/>
      </c>
      <c r="X104" s="2" t="str">
        <f>IF(入力シート!N125=3,"／","")</f>
        <v/>
      </c>
      <c r="AF104" s="2" t="s">
        <v>194</v>
      </c>
      <c r="AG104" s="2" t="s">
        <v>194</v>
      </c>
      <c r="AH104" s="2" t="s">
        <v>194</v>
      </c>
    </row>
    <row r="105" spans="2:36" x14ac:dyDescent="0.25">
      <c r="C105" s="4" t="s">
        <v>109</v>
      </c>
      <c r="L105" s="2" t="str">
        <f>IF(入力シート!D126=1,"／","")</f>
        <v/>
      </c>
      <c r="M105" s="2" t="str">
        <f>IF(入力シート!D126=2,"／","")</f>
        <v/>
      </c>
      <c r="N105" s="2" t="str">
        <f>IF(入力シート!D126=3,"／","")</f>
        <v/>
      </c>
      <c r="O105" s="2" t="str">
        <f>IF(入力シート!D126=4,"／","")</f>
        <v/>
      </c>
      <c r="V105" s="2" t="str">
        <f>IF(入力シート!N126=1,"／","")</f>
        <v/>
      </c>
      <c r="W105" s="2" t="str">
        <f>IF(入力シート!N126=2,"／","")</f>
        <v/>
      </c>
      <c r="X105" s="2" t="str">
        <f>IF(入力シート!N126=3,"／","")</f>
        <v/>
      </c>
      <c r="Y105" s="2" t="str">
        <f>IF(入力シート!N126=4,"／","")</f>
        <v/>
      </c>
      <c r="AF105" s="2" t="s">
        <v>194</v>
      </c>
      <c r="AG105" s="2" t="s">
        <v>194</v>
      </c>
      <c r="AH105" s="2" t="s">
        <v>194</v>
      </c>
      <c r="AI105" s="2" t="s">
        <v>194</v>
      </c>
    </row>
    <row r="106" spans="2:36" x14ac:dyDescent="0.25">
      <c r="C106" s="4" t="s">
        <v>108</v>
      </c>
      <c r="L106" s="2" t="str">
        <f>IF(入力シート!D127=1,"／","")</f>
        <v/>
      </c>
      <c r="M106" s="2" t="str">
        <f>IF(入力シート!D127=2,"／","")</f>
        <v/>
      </c>
      <c r="N106" s="2" t="str">
        <f>IF(入力シート!D127=3,"／","")</f>
        <v/>
      </c>
      <c r="O106" s="2" t="str">
        <f>IF(入力シート!D127=4,"／","")</f>
        <v/>
      </c>
      <c r="V106" s="2" t="str">
        <f>IF(入力シート!N127=1,"／","")</f>
        <v/>
      </c>
      <c r="W106" s="2" t="str">
        <f>IF(入力シート!N127=2,"／","")</f>
        <v/>
      </c>
      <c r="X106" s="2" t="str">
        <f>IF(入力シート!N127=3,"／","")</f>
        <v/>
      </c>
      <c r="Y106" s="2" t="str">
        <f>IF(入力シート!N127=4,"／","")</f>
        <v/>
      </c>
      <c r="AF106" s="2" t="s">
        <v>194</v>
      </c>
      <c r="AG106" s="2" t="s">
        <v>194</v>
      </c>
      <c r="AH106" s="2" t="s">
        <v>194</v>
      </c>
      <c r="AI106" s="2" t="s">
        <v>194</v>
      </c>
    </row>
    <row r="107" spans="2:36" x14ac:dyDescent="0.25">
      <c r="C107" s="4" t="s">
        <v>107</v>
      </c>
      <c r="L107" s="2" t="str">
        <f>IF(入力シート!D128=1,"／","")</f>
        <v/>
      </c>
      <c r="M107" s="2" t="str">
        <f>IF(入力シート!D128=2,"／","")</f>
        <v/>
      </c>
      <c r="N107" s="2" t="str">
        <f>IF(入力シート!D128=3,"／","")</f>
        <v/>
      </c>
      <c r="O107" s="2" t="str">
        <f>IF(入力シート!D128=4,"／","")</f>
        <v/>
      </c>
      <c r="V107" s="2" t="str">
        <f>IF(入力シート!N128=1,"／","")</f>
        <v/>
      </c>
      <c r="W107" s="2" t="str">
        <f>IF(入力シート!N128=2,"／","")</f>
        <v/>
      </c>
      <c r="X107" s="2" t="str">
        <f>IF(入力シート!N128=3,"／","")</f>
        <v/>
      </c>
      <c r="Y107" s="2" t="str">
        <f>IF(入力シート!N128=4,"／","")</f>
        <v/>
      </c>
      <c r="AF107" s="2" t="s">
        <v>194</v>
      </c>
      <c r="AG107" s="2" t="s">
        <v>194</v>
      </c>
      <c r="AH107" s="2" t="s">
        <v>194</v>
      </c>
      <c r="AI107" s="2" t="s">
        <v>194</v>
      </c>
    </row>
    <row r="108" spans="2:36" x14ac:dyDescent="0.25">
      <c r="C108" s="4" t="s">
        <v>106</v>
      </c>
      <c r="L108" s="2" t="str">
        <f>IF(入力シート!D129=1,"／","")</f>
        <v/>
      </c>
      <c r="M108" s="2" t="str">
        <f>IF(入力シート!D129=2,"／","")</f>
        <v/>
      </c>
      <c r="N108" s="2" t="str">
        <f>IF(入力シート!D129=3,"／","")</f>
        <v/>
      </c>
      <c r="V108" s="2" t="str">
        <f>IF(入力シート!N129=1,"／","")</f>
        <v/>
      </c>
      <c r="W108" s="2" t="str">
        <f>IF(入力シート!N129=2,"／","")</f>
        <v/>
      </c>
      <c r="X108" s="2" t="str">
        <f>IF(入力シート!N129=3,"／","")</f>
        <v/>
      </c>
      <c r="AF108" s="2" t="s">
        <v>194</v>
      </c>
      <c r="AG108" s="2" t="s">
        <v>194</v>
      </c>
      <c r="AH108" s="2" t="s">
        <v>194</v>
      </c>
    </row>
    <row r="109" spans="2:36" x14ac:dyDescent="0.25">
      <c r="C109" s="4" t="s">
        <v>105</v>
      </c>
      <c r="L109" s="2" t="str">
        <f>IF(入力シート!D130=1,"／","")</f>
        <v/>
      </c>
      <c r="M109" s="2" t="str">
        <f>IF(入力シート!D130=2,"／","")</f>
        <v/>
      </c>
      <c r="N109" s="2" t="str">
        <f>IF(入力シート!D130=3,"／","")</f>
        <v/>
      </c>
      <c r="V109" s="2" t="str">
        <f>IF(入力シート!N130=1,"／","")</f>
        <v/>
      </c>
      <c r="W109" s="2" t="str">
        <f>IF(入力シート!N130=2,"／","")</f>
        <v/>
      </c>
      <c r="X109" s="2" t="str">
        <f>IF(入力シート!N130=3,"／","")</f>
        <v/>
      </c>
      <c r="AF109" s="2" t="s">
        <v>194</v>
      </c>
      <c r="AG109" s="2" t="s">
        <v>194</v>
      </c>
      <c r="AH109" s="2" t="s">
        <v>194</v>
      </c>
    </row>
    <row r="110" spans="2:36" x14ac:dyDescent="0.25">
      <c r="C110" s="4" t="s">
        <v>104</v>
      </c>
      <c r="L110" s="2" t="str">
        <f>IF(入力シート!D131=1,"／","")</f>
        <v/>
      </c>
      <c r="M110" s="2" t="str">
        <f>IF(入力シート!D131=2,"／","")</f>
        <v/>
      </c>
      <c r="N110" s="2" t="str">
        <f>IF(入力シート!D131=3,"／","")</f>
        <v/>
      </c>
      <c r="V110" s="2" t="str">
        <f>IF(入力シート!N131=1,"／","")</f>
        <v/>
      </c>
      <c r="W110" s="2" t="str">
        <f>IF(入力シート!N131=2,"／","")</f>
        <v/>
      </c>
      <c r="X110" s="2" t="str">
        <f>IF(入力シート!N131=3,"／","")</f>
        <v/>
      </c>
      <c r="AF110" s="2" t="s">
        <v>194</v>
      </c>
      <c r="AG110" s="2" t="s">
        <v>194</v>
      </c>
      <c r="AH110" s="2" t="s">
        <v>194</v>
      </c>
    </row>
    <row r="111" spans="2:36" x14ac:dyDescent="0.25">
      <c r="C111" s="4" t="s">
        <v>103</v>
      </c>
      <c r="L111" s="2" t="str">
        <f>IF(入力シート!D132=1,"／","")</f>
        <v/>
      </c>
      <c r="M111" s="2" t="str">
        <f>IF(入力シート!D132=2,"／","")</f>
        <v/>
      </c>
      <c r="N111" s="2" t="str">
        <f>IF(入力シート!D132=3,"／","")</f>
        <v/>
      </c>
      <c r="O111" s="2" t="str">
        <f>IF(入力シート!D132=4,"／","")</f>
        <v/>
      </c>
      <c r="V111" s="2" t="str">
        <f>IF(入力シート!N132=1,"／","")</f>
        <v/>
      </c>
      <c r="W111" s="2" t="str">
        <f>IF(入力シート!N132=2,"／","")</f>
        <v/>
      </c>
      <c r="X111" s="2" t="str">
        <f>IF(入力シート!N132=3,"／","")</f>
        <v/>
      </c>
      <c r="Y111" s="2" t="str">
        <f>IF(入力シート!N132=4,"／","")</f>
        <v/>
      </c>
      <c r="AF111" s="2" t="s">
        <v>194</v>
      </c>
      <c r="AG111" s="2" t="s">
        <v>194</v>
      </c>
      <c r="AH111" s="2" t="s">
        <v>194</v>
      </c>
      <c r="AI111" s="2" t="s">
        <v>194</v>
      </c>
    </row>
    <row r="112" spans="2:36" x14ac:dyDescent="0.25">
      <c r="C112" s="4" t="s">
        <v>102</v>
      </c>
      <c r="L112" s="2" t="str">
        <f>IF(入力シート!D133=1,"／","")</f>
        <v/>
      </c>
      <c r="M112" s="2" t="str">
        <f>IF(入力シート!D133=2,"／","")</f>
        <v/>
      </c>
      <c r="N112" s="2" t="str">
        <f>IF(入力シート!D133=3,"／","")</f>
        <v/>
      </c>
      <c r="O112" s="2" t="str">
        <f>IF(入力シート!D133=4,"／","")</f>
        <v/>
      </c>
      <c r="V112" s="2" t="str">
        <f>IF(入力シート!N133=1,"／","")</f>
        <v/>
      </c>
      <c r="W112" s="2" t="str">
        <f>IF(入力シート!N133=2,"／","")</f>
        <v/>
      </c>
      <c r="X112" s="2" t="str">
        <f>IF(入力シート!N133=3,"／","")</f>
        <v/>
      </c>
      <c r="Y112" s="2" t="str">
        <f>IF(入力シート!N133=4,"／","")</f>
        <v/>
      </c>
      <c r="AF112" s="2" t="s">
        <v>194</v>
      </c>
      <c r="AG112" s="2" t="s">
        <v>194</v>
      </c>
      <c r="AH112" s="2" t="s">
        <v>194</v>
      </c>
      <c r="AI112" s="2" t="s">
        <v>194</v>
      </c>
    </row>
    <row r="113" spans="2:35" x14ac:dyDescent="0.25">
      <c r="C113" s="4" t="s">
        <v>101</v>
      </c>
      <c r="L113" s="2" t="str">
        <f>IF(入力シート!D134=1,"／","")</f>
        <v/>
      </c>
      <c r="M113" s="2" t="str">
        <f>IF(入力シート!D134=2,"／","")</f>
        <v/>
      </c>
      <c r="N113" s="2" t="str">
        <f>IF(入力シート!D134=3,"／","")</f>
        <v/>
      </c>
      <c r="V113" s="2" t="str">
        <f>IF(入力シート!N134=1,"／","")</f>
        <v/>
      </c>
      <c r="W113" s="2" t="str">
        <f>IF(入力シート!N134=2,"／","")</f>
        <v/>
      </c>
      <c r="X113" s="2" t="str">
        <f>IF(入力シート!N134=3,"／","")</f>
        <v/>
      </c>
      <c r="AF113" s="2" t="s">
        <v>194</v>
      </c>
      <c r="AG113" s="2" t="s">
        <v>194</v>
      </c>
      <c r="AH113" s="2" t="s">
        <v>194</v>
      </c>
    </row>
    <row r="115" spans="2:35" x14ac:dyDescent="0.25">
      <c r="B115" s="4" t="s">
        <v>113</v>
      </c>
    </row>
    <row r="116" spans="2:35" x14ac:dyDescent="0.25">
      <c r="C116" s="4" t="s">
        <v>114</v>
      </c>
      <c r="L116" s="2" t="str">
        <f>IF(入力シート!D137=1,"／","")</f>
        <v/>
      </c>
      <c r="M116" s="2" t="str">
        <f>IF(入力シート!D137=2,"／","")</f>
        <v/>
      </c>
      <c r="N116" s="2" t="str">
        <f>IF(入力シート!D137=3,"／","")</f>
        <v/>
      </c>
      <c r="O116" s="2" t="str">
        <f>IF(入力シート!D137=4,"／","")</f>
        <v/>
      </c>
      <c r="V116" s="2" t="str">
        <f>IF(入力シート!N137=1,"／","")</f>
        <v/>
      </c>
      <c r="W116" s="2" t="str">
        <f>IF(入力シート!N137=2,"／","")</f>
        <v/>
      </c>
      <c r="X116" s="2" t="str">
        <f>IF(入力シート!N137=3,"／","")</f>
        <v/>
      </c>
      <c r="Y116" s="2" t="str">
        <f>IF(入力シート!N137=4,"／","")</f>
        <v/>
      </c>
      <c r="AF116" s="2" t="s">
        <v>194</v>
      </c>
      <c r="AG116" s="2" t="s">
        <v>194</v>
      </c>
      <c r="AH116" s="2" t="s">
        <v>194</v>
      </c>
      <c r="AI116" s="2" t="s">
        <v>194</v>
      </c>
    </row>
    <row r="117" spans="2:35" x14ac:dyDescent="0.25">
      <c r="C117" s="4" t="s">
        <v>115</v>
      </c>
      <c r="L117" s="2" t="str">
        <f>IF(入力シート!D138=1,"／","")</f>
        <v/>
      </c>
      <c r="M117" s="2" t="str">
        <f>IF(入力シート!D138=2,"／","")</f>
        <v/>
      </c>
      <c r="V117" s="2" t="str">
        <f>IF(入力シート!N138=1,"／","")</f>
        <v/>
      </c>
      <c r="W117" s="2" t="str">
        <f>IF(入力シート!N138=2,"／","")</f>
        <v/>
      </c>
      <c r="AF117" s="2" t="s">
        <v>194</v>
      </c>
      <c r="AG117" s="2" t="s">
        <v>194</v>
      </c>
    </row>
    <row r="118" spans="2:35" x14ac:dyDescent="0.25">
      <c r="C118" s="4" t="s">
        <v>116</v>
      </c>
      <c r="L118" s="2" t="str">
        <f>IF(入力シート!D139=1,"／","")</f>
        <v/>
      </c>
      <c r="M118" s="2" t="str">
        <f>IF(入力シート!D139=2,"／","")</f>
        <v/>
      </c>
      <c r="V118" s="2" t="str">
        <f>IF(入力シート!N139=1,"／","")</f>
        <v/>
      </c>
      <c r="W118" s="2" t="str">
        <f>IF(入力シート!N139=2,"／","")</f>
        <v/>
      </c>
      <c r="AF118" s="2" t="s">
        <v>194</v>
      </c>
      <c r="AG118" s="2" t="s">
        <v>194</v>
      </c>
    </row>
    <row r="119" spans="2:35" x14ac:dyDescent="0.25">
      <c r="C119" s="4" t="s">
        <v>117</v>
      </c>
      <c r="L119" s="2" t="str">
        <f>IF(入力シート!D140=1,"／","")</f>
        <v/>
      </c>
      <c r="M119" s="2" t="str">
        <f>IF(入力シート!D140=2,"／","")</f>
        <v/>
      </c>
      <c r="V119" s="2" t="str">
        <f>IF(入力シート!N140=1,"／","")</f>
        <v/>
      </c>
      <c r="W119" s="2" t="str">
        <f>IF(入力シート!N140=2,"／","")</f>
        <v/>
      </c>
      <c r="AF119" s="2" t="s">
        <v>194</v>
      </c>
      <c r="AG119" s="2" t="s">
        <v>194</v>
      </c>
    </row>
    <row r="120" spans="2:35" x14ac:dyDescent="0.25">
      <c r="C120" s="4" t="s">
        <v>118</v>
      </c>
      <c r="L120" s="2" t="str">
        <f>IF(入力シート!D141=1,"／","")</f>
        <v/>
      </c>
      <c r="M120" s="2" t="str">
        <f>IF(入力シート!D141=2,"／","")</f>
        <v/>
      </c>
      <c r="V120" s="2" t="str">
        <f>IF(入力シート!N141=1,"／","")</f>
        <v/>
      </c>
      <c r="W120" s="2" t="str">
        <f>IF(入力シート!N141=2,"／","")</f>
        <v/>
      </c>
      <c r="AF120" s="2" t="s">
        <v>194</v>
      </c>
      <c r="AG120" s="2" t="s">
        <v>194</v>
      </c>
    </row>
    <row r="121" spans="2:35" x14ac:dyDescent="0.25">
      <c r="C121" s="4" t="s">
        <v>119</v>
      </c>
      <c r="L121" s="2" t="str">
        <f>IF(入力シート!D142=1,"／","")</f>
        <v/>
      </c>
      <c r="M121" s="2" t="str">
        <f>IF(入力シート!D142=2,"／","")</f>
        <v/>
      </c>
      <c r="V121" s="2" t="str">
        <f>IF(入力シート!N142=1,"／","")</f>
        <v/>
      </c>
      <c r="W121" s="2" t="str">
        <f>IF(入力シート!N142=2,"／","")</f>
        <v/>
      </c>
      <c r="AF121" s="2" t="s">
        <v>194</v>
      </c>
      <c r="AG121" s="2" t="s">
        <v>194</v>
      </c>
    </row>
    <row r="122" spans="2:35" x14ac:dyDescent="0.25">
      <c r="C122" s="4" t="s">
        <v>120</v>
      </c>
      <c r="L122" s="2" t="str">
        <f>IF(入力シート!D143=1,"／","")</f>
        <v/>
      </c>
      <c r="M122" s="2" t="str">
        <f>IF(入力シート!D143=2,"／","")</f>
        <v/>
      </c>
      <c r="V122" s="2" t="str">
        <f>IF(入力シート!N143=1,"／","")</f>
        <v/>
      </c>
      <c r="W122" s="2" t="str">
        <f>IF(入力シート!N143=2,"／","")</f>
        <v/>
      </c>
      <c r="AF122" s="2" t="s">
        <v>194</v>
      </c>
      <c r="AG122" s="2" t="s">
        <v>194</v>
      </c>
    </row>
    <row r="123" spans="2:35" x14ac:dyDescent="0.25">
      <c r="C123" s="4" t="s">
        <v>121</v>
      </c>
      <c r="L123" s="2" t="str">
        <f>IF(入力シート!D144=1,"／","")</f>
        <v/>
      </c>
      <c r="M123" s="2" t="str">
        <f>IF(入力シート!D144=2,"／","")</f>
        <v/>
      </c>
      <c r="N123" s="2" t="str">
        <f>IF(入力シート!D144=3,"／","")</f>
        <v/>
      </c>
      <c r="V123" s="2" t="str">
        <f>IF(入力シート!N144=1,"／","")</f>
        <v/>
      </c>
      <c r="W123" s="2" t="str">
        <f>IF(入力シート!N144=2,"／","")</f>
        <v/>
      </c>
      <c r="X123" s="2" t="str">
        <f>IF(入力シート!N144=3,"／","")</f>
        <v/>
      </c>
      <c r="AF123" s="2" t="s">
        <v>194</v>
      </c>
      <c r="AG123" s="2" t="s">
        <v>194</v>
      </c>
      <c r="AH123" s="2" t="s">
        <v>194</v>
      </c>
    </row>
    <row r="124" spans="2:35" x14ac:dyDescent="0.25">
      <c r="C124" s="4" t="s">
        <v>122</v>
      </c>
      <c r="L124" s="2" t="str">
        <f>IF(入力シート!D145=1,"／","")</f>
        <v/>
      </c>
      <c r="M124" s="2" t="str">
        <f>IF(入力シート!D145=2,"／","")</f>
        <v/>
      </c>
      <c r="N124" s="2" t="str">
        <f>IF(入力シート!D145=3,"／","")</f>
        <v/>
      </c>
      <c r="V124" s="2" t="str">
        <f>IF(入力シート!N145=1,"／","")</f>
        <v/>
      </c>
      <c r="W124" s="2" t="str">
        <f>IF(入力シート!N145=2,"／","")</f>
        <v/>
      </c>
      <c r="X124" s="2" t="str">
        <f>IF(入力シート!N145=3,"／","")</f>
        <v/>
      </c>
      <c r="AF124" s="2" t="s">
        <v>194</v>
      </c>
      <c r="AG124" s="2" t="s">
        <v>194</v>
      </c>
      <c r="AH124" s="2" t="s">
        <v>194</v>
      </c>
    </row>
    <row r="126" spans="2:35" x14ac:dyDescent="0.25">
      <c r="B126" s="4" t="s">
        <v>123</v>
      </c>
    </row>
    <row r="127" spans="2:35" x14ac:dyDescent="0.25">
      <c r="C127" s="4" t="s">
        <v>126</v>
      </c>
      <c r="L127" s="2" t="str">
        <f>IF(入力シート!D148=1,"／","")</f>
        <v/>
      </c>
      <c r="M127" s="2" t="str">
        <f>IF(入力シート!D148=2,"／","")</f>
        <v/>
      </c>
      <c r="N127" s="2" t="str">
        <f>IF(入力シート!D148=3,"／","")</f>
        <v/>
      </c>
      <c r="V127" s="2" t="str">
        <f>IF(入力シート!N148=1,"／","")</f>
        <v/>
      </c>
      <c r="W127" s="2" t="str">
        <f>IF(入力シート!N148=2,"／","")</f>
        <v/>
      </c>
      <c r="X127" s="2" t="str">
        <f>IF(入力シート!N148=3,"／","")</f>
        <v/>
      </c>
      <c r="AF127" s="2" t="s">
        <v>194</v>
      </c>
      <c r="AG127" s="2" t="s">
        <v>194</v>
      </c>
      <c r="AH127" s="2" t="s">
        <v>194</v>
      </c>
    </row>
    <row r="128" spans="2:35" x14ac:dyDescent="0.25">
      <c r="C128" s="4" t="s">
        <v>127</v>
      </c>
      <c r="L128" s="2" t="str">
        <f>IF(入力シート!D149=1,"／","")</f>
        <v/>
      </c>
      <c r="M128" s="2" t="str">
        <f>IF(入力シート!D149=2,"／","")</f>
        <v/>
      </c>
      <c r="N128" s="2" t="str">
        <f>IF(入力シート!D149=3,"／","")</f>
        <v/>
      </c>
      <c r="V128" s="2" t="str">
        <f>IF(入力シート!N149=1,"／","")</f>
        <v/>
      </c>
      <c r="W128" s="2" t="str">
        <f>IF(入力シート!N149=2,"／","")</f>
        <v/>
      </c>
      <c r="X128" s="2" t="str">
        <f>IF(入力シート!N149=3,"／","")</f>
        <v/>
      </c>
      <c r="AF128" s="2" t="s">
        <v>194</v>
      </c>
      <c r="AG128" s="2" t="s">
        <v>194</v>
      </c>
      <c r="AH128" s="2" t="s">
        <v>194</v>
      </c>
    </row>
    <row r="129" spans="3:34" x14ac:dyDescent="0.25">
      <c r="C129" s="4" t="s">
        <v>128</v>
      </c>
      <c r="L129" s="2" t="str">
        <f>IF(入力シート!D150=1,"／","")</f>
        <v/>
      </c>
      <c r="M129" s="2" t="str">
        <f>IF(入力シート!D150=2,"／","")</f>
        <v/>
      </c>
      <c r="N129" s="2" t="str">
        <f>IF(入力シート!D150=3,"／","")</f>
        <v/>
      </c>
      <c r="V129" s="2" t="str">
        <f>IF(入力シート!N150=1,"／","")</f>
        <v/>
      </c>
      <c r="W129" s="2" t="str">
        <f>IF(入力シート!N150=2,"／","")</f>
        <v/>
      </c>
      <c r="X129" s="2" t="str">
        <f>IF(入力シート!N150=3,"／","")</f>
        <v/>
      </c>
      <c r="AF129" s="2" t="s">
        <v>194</v>
      </c>
      <c r="AG129" s="2" t="s">
        <v>194</v>
      </c>
      <c r="AH129" s="2" t="s">
        <v>194</v>
      </c>
    </row>
    <row r="130" spans="3:34" x14ac:dyDescent="0.25">
      <c r="C130" s="4" t="s">
        <v>129</v>
      </c>
      <c r="L130" s="2" t="str">
        <f>IF(入力シート!D151=1,"／","")</f>
        <v/>
      </c>
      <c r="M130" s="2" t="str">
        <f>IF(入力シート!D151=2,"／","")</f>
        <v/>
      </c>
      <c r="N130" s="2" t="str">
        <f>IF(入力シート!D151=3,"／","")</f>
        <v/>
      </c>
      <c r="V130" s="2" t="str">
        <f>IF(入力シート!N151=1,"／","")</f>
        <v/>
      </c>
      <c r="W130" s="2" t="str">
        <f>IF(入力シート!N151=2,"／","")</f>
        <v/>
      </c>
      <c r="X130" s="2" t="str">
        <f>IF(入力シート!N151=3,"／","")</f>
        <v/>
      </c>
      <c r="AF130" s="2" t="s">
        <v>194</v>
      </c>
      <c r="AG130" s="2" t="s">
        <v>194</v>
      </c>
      <c r="AH130" s="2" t="s">
        <v>194</v>
      </c>
    </row>
    <row r="131" spans="3:34" x14ac:dyDescent="0.25">
      <c r="C131" s="4" t="s">
        <v>130</v>
      </c>
      <c r="L131" s="2" t="str">
        <f>IF(入力シート!D152=1,"／","")</f>
        <v/>
      </c>
      <c r="M131" s="2" t="str">
        <f>IF(入力シート!D152=2,"／","")</f>
        <v/>
      </c>
      <c r="N131" s="2" t="str">
        <f>IF(入力シート!D152=3,"／","")</f>
        <v/>
      </c>
      <c r="V131" s="2" t="str">
        <f>IF(入力シート!N152=1,"／","")</f>
        <v/>
      </c>
      <c r="W131" s="2" t="str">
        <f>IF(入力シート!N152=2,"／","")</f>
        <v/>
      </c>
      <c r="X131" s="2" t="str">
        <f>IF(入力シート!N152=3,"／","")</f>
        <v/>
      </c>
      <c r="AF131" s="2" t="s">
        <v>194</v>
      </c>
      <c r="AG131" s="2" t="s">
        <v>194</v>
      </c>
      <c r="AH131" s="2" t="s">
        <v>194</v>
      </c>
    </row>
    <row r="132" spans="3:34" x14ac:dyDescent="0.25">
      <c r="C132" s="4" t="s">
        <v>131</v>
      </c>
      <c r="L132" s="2" t="str">
        <f>IF(入力シート!D153=1,"／","")</f>
        <v/>
      </c>
      <c r="M132" s="2" t="str">
        <f>IF(入力シート!D153=2,"／","")</f>
        <v/>
      </c>
      <c r="N132" s="2" t="str">
        <f>IF(入力シート!D153=3,"／","")</f>
        <v/>
      </c>
      <c r="V132" s="2" t="str">
        <f>IF(入力シート!N153=1,"／","")</f>
        <v/>
      </c>
      <c r="W132" s="2" t="str">
        <f>IF(入力シート!N153=2,"／","")</f>
        <v/>
      </c>
      <c r="X132" s="2" t="str">
        <f>IF(入力シート!N153=3,"／","")</f>
        <v/>
      </c>
      <c r="AF132" s="2" t="s">
        <v>194</v>
      </c>
      <c r="AG132" s="2" t="s">
        <v>194</v>
      </c>
      <c r="AH132" s="2" t="s">
        <v>194</v>
      </c>
    </row>
    <row r="133" spans="3:34" x14ac:dyDescent="0.25">
      <c r="C133" s="4" t="s">
        <v>132</v>
      </c>
      <c r="L133" s="2" t="str">
        <f>IF(入力シート!D154=1,"／","")</f>
        <v/>
      </c>
      <c r="M133" s="2" t="str">
        <f>IF(入力シート!D154=2,"／","")</f>
        <v/>
      </c>
      <c r="N133" s="2" t="str">
        <f>IF(入力シート!D154=3,"／","")</f>
        <v/>
      </c>
      <c r="V133" s="2" t="str">
        <f>IF(入力シート!N154=1,"／","")</f>
        <v/>
      </c>
      <c r="W133" s="2" t="str">
        <f>IF(入力シート!N154=2,"／","")</f>
        <v/>
      </c>
      <c r="X133" s="2" t="str">
        <f>IF(入力シート!N154=3,"／","")</f>
        <v/>
      </c>
      <c r="AF133" s="2" t="s">
        <v>194</v>
      </c>
      <c r="AG133" s="2" t="s">
        <v>194</v>
      </c>
      <c r="AH133" s="2" t="s">
        <v>194</v>
      </c>
    </row>
    <row r="134" spans="3:34" x14ac:dyDescent="0.25">
      <c r="C134" s="4" t="s">
        <v>133</v>
      </c>
      <c r="L134" s="2" t="str">
        <f>IF(入力シート!D155=1,"／","")</f>
        <v/>
      </c>
      <c r="M134" s="2" t="str">
        <f>IF(入力シート!D155=2,"／","")</f>
        <v/>
      </c>
      <c r="N134" s="2" t="str">
        <f>IF(入力シート!D155=3,"／","")</f>
        <v/>
      </c>
      <c r="V134" s="2" t="str">
        <f>IF(入力シート!N155=1,"／","")</f>
        <v/>
      </c>
      <c r="W134" s="2" t="str">
        <f>IF(入力シート!N155=2,"／","")</f>
        <v/>
      </c>
      <c r="X134" s="2" t="str">
        <f>IF(入力シート!N155=3,"／","")</f>
        <v/>
      </c>
      <c r="AF134" s="2" t="s">
        <v>194</v>
      </c>
      <c r="AG134" s="2" t="s">
        <v>194</v>
      </c>
      <c r="AH134" s="2" t="s">
        <v>194</v>
      </c>
    </row>
    <row r="135" spans="3:34" x14ac:dyDescent="0.25">
      <c r="C135" s="4" t="s">
        <v>134</v>
      </c>
      <c r="L135" s="2" t="str">
        <f>IF(入力シート!D156=1,"／","")</f>
        <v/>
      </c>
      <c r="M135" s="2" t="str">
        <f>IF(入力シート!D156=2,"／","")</f>
        <v/>
      </c>
      <c r="N135" s="2" t="str">
        <f>IF(入力シート!D156=3,"／","")</f>
        <v/>
      </c>
      <c r="V135" s="2" t="str">
        <f>IF(入力シート!N156=1,"／","")</f>
        <v/>
      </c>
      <c r="W135" s="2" t="str">
        <f>IF(入力シート!N156=2,"／","")</f>
        <v/>
      </c>
      <c r="X135" s="2" t="str">
        <f>IF(入力シート!N156=3,"／","")</f>
        <v/>
      </c>
      <c r="AF135" s="2" t="s">
        <v>194</v>
      </c>
      <c r="AG135" s="2" t="s">
        <v>194</v>
      </c>
      <c r="AH135" s="2" t="s">
        <v>194</v>
      </c>
    </row>
    <row r="136" spans="3:34" x14ac:dyDescent="0.25">
      <c r="C136" s="4" t="s">
        <v>135</v>
      </c>
      <c r="L136" s="2" t="str">
        <f>IF(入力シート!D157=1,"／","")</f>
        <v/>
      </c>
      <c r="M136" s="2" t="str">
        <f>IF(入力シート!D157=2,"／","")</f>
        <v/>
      </c>
      <c r="N136" s="2" t="str">
        <f>IF(入力シート!D157=3,"／","")</f>
        <v/>
      </c>
      <c r="V136" s="2" t="str">
        <f>IF(入力シート!N157=1,"／","")</f>
        <v/>
      </c>
      <c r="W136" s="2" t="str">
        <f>IF(入力シート!N157=2,"／","")</f>
        <v/>
      </c>
      <c r="X136" s="2" t="str">
        <f>IF(入力シート!N157=3,"／","")</f>
        <v/>
      </c>
      <c r="AF136" s="2" t="s">
        <v>194</v>
      </c>
      <c r="AG136" s="2" t="s">
        <v>194</v>
      </c>
      <c r="AH136" s="2" t="s">
        <v>194</v>
      </c>
    </row>
    <row r="137" spans="3:34" x14ac:dyDescent="0.25">
      <c r="C137" s="4" t="s">
        <v>136</v>
      </c>
      <c r="L137" s="2" t="str">
        <f>IF(入力シート!D158=1,"／","")</f>
        <v/>
      </c>
      <c r="M137" s="2" t="str">
        <f>IF(入力シート!D158=2,"／","")</f>
        <v/>
      </c>
      <c r="N137" s="2" t="str">
        <f>IF(入力シート!D158=3,"／","")</f>
        <v/>
      </c>
      <c r="V137" s="2" t="str">
        <f>IF(入力シート!N158=1,"／","")</f>
        <v/>
      </c>
      <c r="W137" s="2" t="str">
        <f>IF(入力シート!N158=2,"／","")</f>
        <v/>
      </c>
      <c r="X137" s="2" t="str">
        <f>IF(入力シート!N158=3,"／","")</f>
        <v/>
      </c>
      <c r="AF137" s="2" t="s">
        <v>194</v>
      </c>
      <c r="AG137" s="2" t="s">
        <v>194</v>
      </c>
      <c r="AH137" s="2" t="s">
        <v>194</v>
      </c>
    </row>
    <row r="138" spans="3:34" x14ac:dyDescent="0.25">
      <c r="C138" s="4" t="s">
        <v>137</v>
      </c>
      <c r="L138" s="2" t="str">
        <f>IF(入力シート!D159=1,"／","")</f>
        <v/>
      </c>
      <c r="M138" s="2" t="str">
        <f>IF(入力シート!D159=2,"／","")</f>
        <v/>
      </c>
      <c r="N138" s="2" t="str">
        <f>IF(入力シート!D159=3,"／","")</f>
        <v/>
      </c>
      <c r="V138" s="2" t="str">
        <f>IF(入力シート!N159=1,"／","")</f>
        <v/>
      </c>
      <c r="W138" s="2" t="str">
        <f>IF(入力シート!N159=2,"／","")</f>
        <v/>
      </c>
      <c r="X138" s="2" t="str">
        <f>IF(入力シート!N159=3,"／","")</f>
        <v/>
      </c>
      <c r="AF138" s="2" t="s">
        <v>194</v>
      </c>
      <c r="AG138" s="2" t="s">
        <v>194</v>
      </c>
      <c r="AH138" s="2" t="s">
        <v>194</v>
      </c>
    </row>
    <row r="139" spans="3:34" x14ac:dyDescent="0.25">
      <c r="C139" s="4" t="s">
        <v>138</v>
      </c>
      <c r="L139" s="2" t="str">
        <f>IF(入力シート!D160=1,"／","")</f>
        <v/>
      </c>
      <c r="M139" s="2" t="str">
        <f>IF(入力シート!D160=2,"／","")</f>
        <v/>
      </c>
      <c r="N139" s="2" t="str">
        <f>IF(入力シート!D160=3,"／","")</f>
        <v/>
      </c>
      <c r="V139" s="2" t="str">
        <f>IF(入力シート!N160=1,"／","")</f>
        <v/>
      </c>
      <c r="W139" s="2" t="str">
        <f>IF(入力シート!N160=2,"／","")</f>
        <v/>
      </c>
      <c r="X139" s="2" t="str">
        <f>IF(入力シート!N160=3,"／","")</f>
        <v/>
      </c>
      <c r="AF139" s="2" t="s">
        <v>194</v>
      </c>
      <c r="AG139" s="2" t="s">
        <v>194</v>
      </c>
      <c r="AH139" s="2" t="s">
        <v>194</v>
      </c>
    </row>
    <row r="140" spans="3:34" x14ac:dyDescent="0.25">
      <c r="C140" s="4" t="s">
        <v>139</v>
      </c>
      <c r="L140" s="2" t="str">
        <f>IF(入力シート!D161=1,"／","")</f>
        <v/>
      </c>
      <c r="M140" s="2" t="str">
        <f>IF(入力シート!D161=2,"／","")</f>
        <v/>
      </c>
      <c r="N140" s="2" t="str">
        <f>IF(入力シート!D161=3,"／","")</f>
        <v/>
      </c>
      <c r="V140" s="2" t="str">
        <f>IF(入力シート!N161=1,"／","")</f>
        <v/>
      </c>
      <c r="W140" s="2" t="str">
        <f>IF(入力シート!N161=2,"／","")</f>
        <v/>
      </c>
      <c r="X140" s="2" t="str">
        <f>IF(入力シート!N161=3,"／","")</f>
        <v/>
      </c>
      <c r="AF140" s="2" t="s">
        <v>194</v>
      </c>
      <c r="AG140" s="2" t="s">
        <v>194</v>
      </c>
      <c r="AH140" s="2" t="s">
        <v>194</v>
      </c>
    </row>
    <row r="141" spans="3:34" x14ac:dyDescent="0.25">
      <c r="C141" s="4" t="s">
        <v>140</v>
      </c>
      <c r="L141" s="2" t="str">
        <f>IF(入力シート!D162=1,"／","")</f>
        <v/>
      </c>
      <c r="M141" s="2" t="str">
        <f>IF(入力シート!D162=2,"／","")</f>
        <v/>
      </c>
      <c r="N141" s="2" t="str">
        <f>IF(入力シート!D162=3,"／","")</f>
        <v/>
      </c>
      <c r="V141" s="2" t="str">
        <f>IF(入力シート!N162=1,"／","")</f>
        <v/>
      </c>
      <c r="W141" s="2" t="str">
        <f>IF(入力シート!N162=2,"／","")</f>
        <v/>
      </c>
      <c r="X141" s="2" t="str">
        <f>IF(入力シート!N162=3,"／","")</f>
        <v/>
      </c>
      <c r="AF141" s="2" t="s">
        <v>194</v>
      </c>
      <c r="AG141" s="2" t="s">
        <v>194</v>
      </c>
      <c r="AH141" s="2" t="s">
        <v>194</v>
      </c>
    </row>
    <row r="143" spans="3:34" x14ac:dyDescent="0.25">
      <c r="C143" s="12" t="s">
        <v>147</v>
      </c>
    </row>
    <row r="145" spans="2:35" x14ac:dyDescent="0.25">
      <c r="B145" s="4" t="s">
        <v>125</v>
      </c>
    </row>
    <row r="146" spans="2:35" x14ac:dyDescent="0.25">
      <c r="C146" s="4" t="s">
        <v>141</v>
      </c>
      <c r="L146" s="2" t="str">
        <f>IF(入力シート!D167=1,"／","")</f>
        <v/>
      </c>
      <c r="M146" s="2" t="str">
        <f>IF(入力シート!D167=2,"／","")</f>
        <v/>
      </c>
      <c r="N146" s="2" t="str">
        <f>IF(入力シート!D167=3,"／","")</f>
        <v/>
      </c>
      <c r="V146" s="2" t="str">
        <f>IF(入力シート!N167=1,"／","")</f>
        <v/>
      </c>
      <c r="W146" s="2" t="str">
        <f>IF(入力シート!N167=2,"／","")</f>
        <v/>
      </c>
      <c r="X146" s="2" t="str">
        <f>IF(入力シート!N167=3,"／","")</f>
        <v/>
      </c>
      <c r="AF146" s="2" t="s">
        <v>194</v>
      </c>
      <c r="AG146" s="2" t="s">
        <v>194</v>
      </c>
      <c r="AH146" s="2" t="s">
        <v>194</v>
      </c>
    </row>
    <row r="147" spans="2:35" x14ac:dyDescent="0.25">
      <c r="C147" s="4" t="s">
        <v>142</v>
      </c>
      <c r="L147" s="2" t="str">
        <f>IF(入力シート!D168=1,"／","")</f>
        <v/>
      </c>
      <c r="M147" s="2" t="str">
        <f>IF(入力シート!D168=2,"／","")</f>
        <v/>
      </c>
      <c r="N147" s="2" t="str">
        <f>IF(入力シート!D168=3,"／","")</f>
        <v/>
      </c>
      <c r="V147" s="2" t="str">
        <f>IF(入力シート!N168=1,"／","")</f>
        <v/>
      </c>
      <c r="W147" s="2" t="str">
        <f>IF(入力シート!N168=2,"／","")</f>
        <v/>
      </c>
      <c r="X147" s="2" t="str">
        <f>IF(入力シート!N168=3,"／","")</f>
        <v/>
      </c>
      <c r="AF147" s="2" t="s">
        <v>194</v>
      </c>
      <c r="AG147" s="2" t="s">
        <v>194</v>
      </c>
      <c r="AH147" s="2" t="s">
        <v>194</v>
      </c>
    </row>
    <row r="148" spans="2:35" x14ac:dyDescent="0.25">
      <c r="C148" s="4" t="s">
        <v>143</v>
      </c>
      <c r="L148" s="2" t="str">
        <f>IF(入力シート!D169=1,"／","")</f>
        <v/>
      </c>
      <c r="M148" s="2" t="str">
        <f>IF(入力シート!D169=2,"／","")</f>
        <v/>
      </c>
      <c r="N148" s="2" t="str">
        <f>IF(入力シート!D169=3,"／","")</f>
        <v/>
      </c>
      <c r="O148" s="2" t="str">
        <f>IF(入力シート!D169=4,"／","")</f>
        <v/>
      </c>
      <c r="V148" s="2" t="str">
        <f>IF(入力シート!N169=1,"／","")</f>
        <v/>
      </c>
      <c r="W148" s="2" t="str">
        <f>IF(入力シート!N169=2,"／","")</f>
        <v/>
      </c>
      <c r="X148" s="2" t="str">
        <f>IF(入力シート!N169=3,"／","")</f>
        <v/>
      </c>
      <c r="Y148" s="2" t="str">
        <f>IF(入力シート!N169=4,"／","")</f>
        <v/>
      </c>
      <c r="AF148" s="2" t="s">
        <v>194</v>
      </c>
      <c r="AG148" s="2" t="s">
        <v>194</v>
      </c>
      <c r="AH148" s="2" t="s">
        <v>194</v>
      </c>
      <c r="AI148" s="2" t="s">
        <v>194</v>
      </c>
    </row>
    <row r="149" spans="2:35" x14ac:dyDescent="0.25">
      <c r="C149" s="4" t="s">
        <v>144</v>
      </c>
      <c r="L149" s="2" t="str">
        <f>IF(入力シート!D170=1,"／","")</f>
        <v/>
      </c>
      <c r="M149" s="2" t="str">
        <f>IF(入力シート!D170=2,"／","")</f>
        <v/>
      </c>
      <c r="N149" s="2" t="str">
        <f>IF(入力シート!D170=3,"／","")</f>
        <v/>
      </c>
      <c r="V149" s="2" t="str">
        <f>IF(入力シート!N170=1,"／","")</f>
        <v/>
      </c>
      <c r="W149" s="2" t="str">
        <f>IF(入力シート!N170=2,"／","")</f>
        <v/>
      </c>
      <c r="X149" s="2" t="str">
        <f>IF(入力シート!N170=3,"／","")</f>
        <v/>
      </c>
      <c r="AF149" s="2" t="s">
        <v>194</v>
      </c>
      <c r="AG149" s="2" t="s">
        <v>194</v>
      </c>
      <c r="AH149" s="2" t="s">
        <v>194</v>
      </c>
    </row>
    <row r="150" spans="2:35" x14ac:dyDescent="0.25">
      <c r="C150" s="4" t="s">
        <v>145</v>
      </c>
      <c r="L150" s="2" t="str">
        <f>IF(入力シート!D171=1,"／","")</f>
        <v/>
      </c>
      <c r="M150" s="2" t="str">
        <f>IF(入力シート!D171=2,"／","")</f>
        <v/>
      </c>
      <c r="N150" s="2" t="str">
        <f>IF(入力シート!D171=3,"／","")</f>
        <v/>
      </c>
      <c r="O150" s="2" t="str">
        <f>IF(入力シート!D171=4,"／","")</f>
        <v/>
      </c>
      <c r="V150" s="2" t="str">
        <f>IF(入力シート!N171=1,"／","")</f>
        <v/>
      </c>
      <c r="W150" s="2" t="str">
        <f>IF(入力シート!N171=2,"／","")</f>
        <v/>
      </c>
      <c r="X150" s="2" t="str">
        <f>IF(入力シート!N171=3,"／","")</f>
        <v/>
      </c>
      <c r="Y150" s="2" t="str">
        <f>IF(入力シート!N171=4,"／","")</f>
        <v/>
      </c>
      <c r="AF150" s="2" t="s">
        <v>194</v>
      </c>
      <c r="AG150" s="2" t="s">
        <v>194</v>
      </c>
      <c r="AH150" s="2" t="s">
        <v>194</v>
      </c>
      <c r="AI150" s="2" t="s">
        <v>194</v>
      </c>
    </row>
    <row r="151" spans="2:35" x14ac:dyDescent="0.25">
      <c r="C151" s="4" t="s">
        <v>146</v>
      </c>
      <c r="L151" s="2" t="str">
        <f>IF(入力シート!D172=1,"／","")</f>
        <v/>
      </c>
      <c r="M151" s="2" t="str">
        <f>IF(入力シート!D172=2,"／","")</f>
        <v/>
      </c>
      <c r="N151" s="2" t="str">
        <f>IF(入力シート!D172=3,"／","")</f>
        <v/>
      </c>
      <c r="O151" s="2" t="str">
        <f>IF(入力シート!D172=4,"／","")</f>
        <v/>
      </c>
      <c r="V151" s="2" t="str">
        <f>IF(入力シート!N172=1,"／","")</f>
        <v/>
      </c>
      <c r="W151" s="2" t="str">
        <f>IF(入力シート!N172=2,"／","")</f>
        <v/>
      </c>
      <c r="X151" s="2" t="str">
        <f>IF(入力シート!N172=3,"／","")</f>
        <v/>
      </c>
      <c r="Y151" s="2" t="str">
        <f>IF(入力シート!N172=4,"／","")</f>
        <v/>
      </c>
      <c r="AF151" s="2" t="s">
        <v>194</v>
      </c>
      <c r="AG151" s="2" t="s">
        <v>194</v>
      </c>
      <c r="AH151" s="2" t="s">
        <v>194</v>
      </c>
      <c r="AI151" s="2" t="s">
        <v>194</v>
      </c>
    </row>
    <row r="153" spans="2:35" x14ac:dyDescent="0.25">
      <c r="C153" s="12" t="s">
        <v>147</v>
      </c>
    </row>
    <row r="155" spans="2:35" x14ac:dyDescent="0.25">
      <c r="B155" s="4" t="s">
        <v>148</v>
      </c>
    </row>
    <row r="156" spans="2:35" x14ac:dyDescent="0.25">
      <c r="C156" s="4" t="s">
        <v>150</v>
      </c>
      <c r="D156" s="4" t="s">
        <v>161</v>
      </c>
      <c r="L156" s="3" t="b">
        <v>0</v>
      </c>
      <c r="M156" s="2" t="str">
        <f>IF(L156=TRUE,"／","")</f>
        <v/>
      </c>
      <c r="V156" s="2" t="b">
        <v>1</v>
      </c>
      <c r="W156" s="2" t="str">
        <f>IF(V156=TRUE,"／","")</f>
        <v>／</v>
      </c>
      <c r="AF156" s="3" t="b">
        <v>1</v>
      </c>
      <c r="AG156" s="2" t="s">
        <v>194</v>
      </c>
    </row>
    <row r="157" spans="2:35" x14ac:dyDescent="0.25">
      <c r="D157" s="4" t="s">
        <v>162</v>
      </c>
      <c r="L157" s="3" t="b">
        <v>0</v>
      </c>
      <c r="M157" s="2" t="str">
        <f t="shared" ref="M157:M164" si="4">IF(L157=TRUE,"／","")</f>
        <v/>
      </c>
      <c r="V157" s="2" t="b">
        <v>1</v>
      </c>
      <c r="W157" s="2" t="str">
        <f t="shared" ref="W157:W164" si="5">IF(V157=TRUE,"／","")</f>
        <v>／</v>
      </c>
      <c r="AF157" s="3" t="b">
        <v>1</v>
      </c>
      <c r="AG157" s="2" t="s">
        <v>194</v>
      </c>
    </row>
    <row r="158" spans="2:35" x14ac:dyDescent="0.25">
      <c r="D158" s="4" t="s">
        <v>163</v>
      </c>
      <c r="L158" s="3" t="b">
        <v>0</v>
      </c>
      <c r="M158" s="2" t="str">
        <f t="shared" si="4"/>
        <v/>
      </c>
      <c r="V158" s="2" t="b">
        <v>1</v>
      </c>
      <c r="W158" s="2" t="str">
        <f t="shared" si="5"/>
        <v>／</v>
      </c>
      <c r="AF158" s="3" t="b">
        <v>1</v>
      </c>
      <c r="AG158" s="2" t="s">
        <v>194</v>
      </c>
    </row>
    <row r="159" spans="2:35" x14ac:dyDescent="0.25">
      <c r="D159" s="4" t="s">
        <v>164</v>
      </c>
      <c r="L159" s="3" t="b">
        <v>0</v>
      </c>
      <c r="M159" s="2" t="str">
        <f t="shared" si="4"/>
        <v/>
      </c>
      <c r="V159" s="2" t="b">
        <v>1</v>
      </c>
      <c r="W159" s="2" t="str">
        <f t="shared" si="5"/>
        <v>／</v>
      </c>
      <c r="AF159" s="3" t="b">
        <v>1</v>
      </c>
      <c r="AG159" s="2" t="s">
        <v>194</v>
      </c>
    </row>
    <row r="160" spans="2:35" x14ac:dyDescent="0.25">
      <c r="D160" s="4" t="s">
        <v>165</v>
      </c>
      <c r="L160" s="3" t="b">
        <v>0</v>
      </c>
      <c r="M160" s="2" t="str">
        <f t="shared" si="4"/>
        <v/>
      </c>
      <c r="V160" s="2" t="b">
        <v>1</v>
      </c>
      <c r="W160" s="2" t="str">
        <f t="shared" si="5"/>
        <v>／</v>
      </c>
      <c r="AF160" s="3" t="b">
        <v>1</v>
      </c>
      <c r="AG160" s="2" t="s">
        <v>194</v>
      </c>
    </row>
    <row r="161" spans="2:40" x14ac:dyDescent="0.25">
      <c r="D161" s="4" t="s">
        <v>166</v>
      </c>
      <c r="L161" s="3" t="b">
        <v>0</v>
      </c>
      <c r="M161" s="2" t="str">
        <f t="shared" si="4"/>
        <v/>
      </c>
      <c r="V161" s="2" t="b">
        <v>1</v>
      </c>
      <c r="W161" s="2" t="str">
        <f t="shared" si="5"/>
        <v>／</v>
      </c>
      <c r="AF161" s="3" t="b">
        <v>1</v>
      </c>
      <c r="AG161" s="2" t="s">
        <v>194</v>
      </c>
    </row>
    <row r="162" spans="2:40" x14ac:dyDescent="0.25">
      <c r="D162" s="4" t="s">
        <v>167</v>
      </c>
      <c r="L162" s="3" t="b">
        <v>0</v>
      </c>
      <c r="M162" s="2" t="str">
        <f t="shared" si="4"/>
        <v/>
      </c>
      <c r="V162" s="2" t="b">
        <v>1</v>
      </c>
      <c r="W162" s="2" t="str">
        <f t="shared" si="5"/>
        <v>／</v>
      </c>
      <c r="AF162" s="3" t="b">
        <v>1</v>
      </c>
      <c r="AG162" s="2" t="s">
        <v>194</v>
      </c>
    </row>
    <row r="163" spans="2:40" x14ac:dyDescent="0.25">
      <c r="D163" s="4" t="s">
        <v>168</v>
      </c>
      <c r="L163" s="3" t="b">
        <v>0</v>
      </c>
      <c r="M163" s="2" t="str">
        <f t="shared" si="4"/>
        <v/>
      </c>
      <c r="V163" s="2" t="b">
        <v>1</v>
      </c>
      <c r="W163" s="2" t="str">
        <f t="shared" si="5"/>
        <v>／</v>
      </c>
      <c r="AF163" s="3" t="b">
        <v>1</v>
      </c>
      <c r="AG163" s="2" t="s">
        <v>194</v>
      </c>
    </row>
    <row r="164" spans="2:40" x14ac:dyDescent="0.25">
      <c r="D164" s="4" t="s">
        <v>169</v>
      </c>
      <c r="L164" s="3" t="b">
        <v>0</v>
      </c>
      <c r="M164" s="2" t="str">
        <f t="shared" si="4"/>
        <v/>
      </c>
      <c r="V164" s="2" t="b">
        <v>1</v>
      </c>
      <c r="W164" s="2" t="str">
        <f t="shared" si="5"/>
        <v>／</v>
      </c>
      <c r="AF164" s="3" t="b">
        <v>1</v>
      </c>
      <c r="AG164" s="2" t="s">
        <v>194</v>
      </c>
    </row>
    <row r="165" spans="2:40" x14ac:dyDescent="0.25">
      <c r="L165" s="20"/>
    </row>
    <row r="166" spans="2:40" x14ac:dyDescent="0.25">
      <c r="C166" s="4" t="s">
        <v>152</v>
      </c>
      <c r="D166" s="4" t="s">
        <v>170</v>
      </c>
      <c r="L166" s="3" t="b">
        <v>0</v>
      </c>
      <c r="M166" s="2" t="str">
        <f t="shared" ref="M166:M168" si="6">IF(L166=TRUE,"／","")</f>
        <v/>
      </c>
      <c r="V166" s="2" t="b">
        <v>1</v>
      </c>
      <c r="W166" s="2" t="str">
        <f t="shared" ref="W166:W168" si="7">IF(V166=TRUE,"／","")</f>
        <v>／</v>
      </c>
      <c r="AF166" s="3" t="b">
        <v>1</v>
      </c>
      <c r="AG166" s="2" t="s">
        <v>194</v>
      </c>
    </row>
    <row r="167" spans="2:40" x14ac:dyDescent="0.25">
      <c r="D167" s="4" t="s">
        <v>171</v>
      </c>
      <c r="L167" s="3" t="b">
        <v>0</v>
      </c>
      <c r="M167" s="2" t="str">
        <f t="shared" si="6"/>
        <v/>
      </c>
      <c r="V167" s="2" t="b">
        <v>1</v>
      </c>
      <c r="W167" s="2" t="str">
        <f t="shared" si="7"/>
        <v>／</v>
      </c>
      <c r="AF167" s="3" t="b">
        <v>1</v>
      </c>
      <c r="AG167" s="2" t="s">
        <v>194</v>
      </c>
    </row>
    <row r="168" spans="2:40" x14ac:dyDescent="0.25">
      <c r="D168" s="4" t="s">
        <v>172</v>
      </c>
      <c r="L168" s="3" t="b">
        <v>0</v>
      </c>
      <c r="M168" s="2" t="str">
        <f t="shared" si="6"/>
        <v/>
      </c>
      <c r="V168" s="2" t="b">
        <v>1</v>
      </c>
      <c r="W168" s="2" t="str">
        <f t="shared" si="7"/>
        <v>／</v>
      </c>
      <c r="AF168" s="3" t="b">
        <v>1</v>
      </c>
      <c r="AG168" s="2" t="s">
        <v>194</v>
      </c>
    </row>
    <row r="170" spans="2:40" x14ac:dyDescent="0.25">
      <c r="B170" s="4" t="s">
        <v>149</v>
      </c>
    </row>
    <row r="171" spans="2:40" x14ac:dyDescent="0.25">
      <c r="C171" s="4" t="s">
        <v>153</v>
      </c>
      <c r="L171" s="2" t="str">
        <f>IF(入力シート!$D192="自立","／","")</f>
        <v/>
      </c>
      <c r="M171" s="2" t="str">
        <f>IF(入力シート!$D192="J1","／","")</f>
        <v/>
      </c>
      <c r="N171" s="2" t="str">
        <f>IF(入力シート!$D192="J2","／","")</f>
        <v/>
      </c>
      <c r="O171" s="2" t="str">
        <f>IF(入力シート!$D192="A1","／","")</f>
        <v/>
      </c>
      <c r="P171" s="2" t="str">
        <f>IF(入力シート!$D192="A2","／","")</f>
        <v/>
      </c>
      <c r="Q171" s="2" t="str">
        <f>IF(入力シート!$D192="B1","／","")</f>
        <v/>
      </c>
      <c r="R171" s="2" t="str">
        <f>IF(入力シート!$D192="B2","／","")</f>
        <v/>
      </c>
      <c r="S171" s="2" t="str">
        <f>IF(入力シート!$D192="C1","／","")</f>
        <v/>
      </c>
      <c r="T171" s="2" t="str">
        <f>IF(入力シート!$D192="C2","／","")</f>
        <v/>
      </c>
      <c r="V171" s="2" t="str">
        <f>IF(入力シート!$D192="自立","／","")</f>
        <v/>
      </c>
      <c r="W171" s="2" t="str">
        <f>IF(入力シート!$D192="J1","／","")</f>
        <v/>
      </c>
      <c r="X171" s="2" t="str">
        <f>IF(入力シート!$D192="J2","／","")</f>
        <v/>
      </c>
      <c r="Y171" s="2" t="str">
        <f>IF(入力シート!$D192="A1","／","")</f>
        <v/>
      </c>
      <c r="Z171" s="2" t="str">
        <f>IF(入力シート!$D192="A2","／","")</f>
        <v/>
      </c>
      <c r="AA171" s="2" t="str">
        <f>IF(入力シート!$D192="B1","／","")</f>
        <v/>
      </c>
      <c r="AB171" s="2" t="str">
        <f>IF(入力シート!$D192="B2","／","")</f>
        <v/>
      </c>
      <c r="AC171" s="2" t="str">
        <f>IF(入力シート!$D192="C1","／","")</f>
        <v/>
      </c>
      <c r="AD171" s="2" t="str">
        <f>IF(入力シート!$D192="C2","／","")</f>
        <v/>
      </c>
      <c r="AF171" s="2" t="s">
        <v>194</v>
      </c>
      <c r="AG171" s="2" t="s">
        <v>194</v>
      </c>
      <c r="AH171" s="2" t="s">
        <v>194</v>
      </c>
      <c r="AI171" s="2" t="s">
        <v>194</v>
      </c>
      <c r="AJ171" s="2" t="s">
        <v>194</v>
      </c>
      <c r="AK171" s="2" t="s">
        <v>194</v>
      </c>
      <c r="AL171" s="2" t="s">
        <v>194</v>
      </c>
      <c r="AM171" s="2" t="s">
        <v>194</v>
      </c>
      <c r="AN171" s="2" t="s">
        <v>194</v>
      </c>
    </row>
    <row r="172" spans="2:40" x14ac:dyDescent="0.25">
      <c r="C172" s="4" t="s">
        <v>154</v>
      </c>
      <c r="L172" s="2" t="str">
        <f>IF(入力シート!$D193="自立","／","")</f>
        <v/>
      </c>
      <c r="M172" s="2" t="str">
        <f>IF(入力シート!$D193="Ⅰ","／","")</f>
        <v/>
      </c>
      <c r="N172" s="2" t="str">
        <f>IF(入力シート!$D193="Ⅱa","／","")</f>
        <v/>
      </c>
      <c r="O172" s="2" t="str">
        <f>IF(入力シート!$D193="Ⅱb","／","")</f>
        <v/>
      </c>
      <c r="P172" s="2" t="str">
        <f>IF(入力シート!$D193="Ⅲa","／","")</f>
        <v/>
      </c>
      <c r="Q172" s="2" t="str">
        <f>IF(入力シート!$D193="Ⅲb","／","")</f>
        <v/>
      </c>
      <c r="R172" s="2" t="str">
        <f>IF(入力シート!$D193="Ⅳ","／","")</f>
        <v/>
      </c>
      <c r="S172" s="2" t="str">
        <f>IF(入力シート!$D193="M","／","")</f>
        <v/>
      </c>
      <c r="V172" s="2" t="str">
        <f>IF(入力シート!$D193="自立","／","")</f>
        <v/>
      </c>
      <c r="W172" s="2" t="str">
        <f>IF(入力シート!$D193="Ⅰ","／","")</f>
        <v/>
      </c>
      <c r="X172" s="2" t="str">
        <f>IF(入力シート!$D193="Ⅱa","／","")</f>
        <v/>
      </c>
      <c r="Y172" s="2" t="str">
        <f>IF(入力シート!$D193="Ⅱb","／","")</f>
        <v/>
      </c>
      <c r="Z172" s="2" t="str">
        <f>IF(入力シート!$D193="Ⅲa","／","")</f>
        <v/>
      </c>
      <c r="AA172" s="2" t="str">
        <f>IF(入力シート!$D193="Ⅲb","／","")</f>
        <v/>
      </c>
      <c r="AB172" s="2" t="str">
        <f>IF(入力シート!$D193="Ⅳ","／","")</f>
        <v/>
      </c>
      <c r="AC172" s="2" t="str">
        <f>IF(入力シート!$D193="M","／","")</f>
        <v/>
      </c>
      <c r="AF172" s="2" t="s">
        <v>194</v>
      </c>
      <c r="AG172" s="2" t="s">
        <v>194</v>
      </c>
      <c r="AH172" s="2" t="s">
        <v>194</v>
      </c>
      <c r="AI172" s="2" t="s">
        <v>194</v>
      </c>
      <c r="AJ172" s="2" t="s">
        <v>194</v>
      </c>
      <c r="AK172" s="2" t="s">
        <v>194</v>
      </c>
      <c r="AL172" s="2" t="s">
        <v>194</v>
      </c>
      <c r="AM172" s="2" t="s">
        <v>194</v>
      </c>
    </row>
    <row r="174" spans="2:40" x14ac:dyDescent="0.25">
      <c r="L174" s="18"/>
      <c r="M174" s="18"/>
      <c r="N174" s="18"/>
      <c r="O174" s="18"/>
      <c r="P174" s="18"/>
      <c r="Q174" s="18"/>
      <c r="R174" s="18"/>
      <c r="S174" s="18"/>
      <c r="T174" s="18"/>
      <c r="V174" s="18"/>
      <c r="W174" s="18"/>
      <c r="X174" s="18"/>
      <c r="Y174" s="18"/>
      <c r="Z174" s="18"/>
      <c r="AA174" s="18"/>
      <c r="AB174" s="18"/>
      <c r="AC174" s="18"/>
      <c r="AD174" s="18"/>
      <c r="AF174" s="18"/>
      <c r="AG174" s="18"/>
      <c r="AH174" s="18"/>
      <c r="AI174" s="18"/>
      <c r="AJ174" s="18"/>
      <c r="AK174" s="18"/>
      <c r="AL174" s="18"/>
      <c r="AM174" s="18"/>
      <c r="AN174" s="18"/>
    </row>
  </sheetData>
  <phoneticPr fontId="2"/>
  <dataValidations disablePrompts="1" count="3">
    <dataValidation type="list" allowBlank="1" showInputMessage="1" showErrorMessage="1" sqref="D58" xr:uid="{6C0A087B-A17F-4B87-BE82-E37BECAF6181}">
      <formula1>"1"</formula1>
    </dataValidation>
    <dataValidation type="list" allowBlank="1" showInputMessage="1" showErrorMessage="1" sqref="D22 D33 D44 D78" xr:uid="{1DC7C4F0-64CE-4D3E-A16F-BD95964DBED2}">
      <formula1>"1,2,3"</formula1>
    </dataValidation>
    <dataValidation type="list" allowBlank="1" showInputMessage="1" showErrorMessage="1" sqref="D10 D20 D28" xr:uid="{6462E742-0583-46A3-805E-6971255072C2}">
      <formula1>"1,2"</formula1>
    </dataValidation>
  </dataValidations>
  <pageMargins left="0.78740157480314965" right="0.39370078740157483" top="0.78740157480314965" bottom="0.59055118110236227" header="0.59055118110236227" footer="0.3937007874015748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2B335-90D0-476F-90F1-8A8E898675BC}">
  <sheetPr>
    <tabColor rgb="FF0070C0"/>
    <pageSetUpPr fitToPage="1"/>
  </sheetPr>
  <dimension ref="A1"/>
  <sheetViews>
    <sheetView view="pageBreakPreview" topLeftCell="A262" zoomScaleNormal="100" zoomScaleSheetLayoutView="100" workbookViewId="0">
      <selection activeCell="AN257" sqref="AN257"/>
    </sheetView>
  </sheetViews>
  <sheetFormatPr defaultColWidth="2.6640625" defaultRowHeight="3.9" customHeight="1" x14ac:dyDescent="0.25"/>
  <cols>
    <col min="1" max="16384" width="2.6640625" style="1"/>
  </cols>
  <sheetData/>
  <phoneticPr fontId="2"/>
  <pageMargins left="0" right="0" top="0.19685039370078741" bottom="0" header="0" footer="0"/>
  <pageSetup paperSize="9" fitToHeight="0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39F4C-911B-490B-B3EE-4B8ED885C27E}">
  <sheetPr>
    <tabColor rgb="FF0070C0"/>
    <pageSetUpPr fitToPage="1"/>
  </sheetPr>
  <dimension ref="A1"/>
  <sheetViews>
    <sheetView view="pageBreakPreview" topLeftCell="A40" zoomScaleNormal="100" zoomScaleSheetLayoutView="100" workbookViewId="0">
      <selection activeCell="AN257" sqref="AN257"/>
    </sheetView>
  </sheetViews>
  <sheetFormatPr defaultColWidth="2.6640625" defaultRowHeight="3.9" customHeight="1" x14ac:dyDescent="0.25"/>
  <cols>
    <col min="1" max="16384" width="2.6640625" style="1"/>
  </cols>
  <sheetData/>
  <phoneticPr fontId="2"/>
  <pageMargins left="0" right="0" top="0.19685039370078741" bottom="0" header="0" footer="0"/>
  <pageSetup paperSize="9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入力シート</vt:lpstr>
      <vt:lpstr>計算シート</vt:lpstr>
      <vt:lpstr>訪問調査票(1)</vt:lpstr>
      <vt:lpstr>訪問調査票(2)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owani</dc:creator>
  <cp:lastModifiedBy>fujisaki</cp:lastModifiedBy>
  <cp:lastPrinted>2026-02-05T01:55:08Z</cp:lastPrinted>
  <dcterms:created xsi:type="dcterms:W3CDTF">2026-02-04T06:36:39Z</dcterms:created>
  <dcterms:modified xsi:type="dcterms:W3CDTF">2026-02-06T04:54:33Z</dcterms:modified>
</cp:coreProperties>
</file>