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\\192.168.16.54\財政課\管財係\B-0-1-1 入札\●入札通知等(入札管理システム）\R8\一般競争入札\工事\藤崎老人福祉センター温泉\★温泉掘削設計書（財政課提出用）\内訳書\"/>
    </mc:Choice>
  </mc:AlternateContent>
  <xr:revisionPtr revIDLastSave="0" documentId="13_ncr:1_{2ABCBD59-3E3E-49BA-8659-9112F26F0BE6}" xr6:coauthVersionLast="47" xr6:coauthVersionMax="47" xr10:uidLastSave="{00000000-0000-0000-0000-000000000000}"/>
  <bookViews>
    <workbookView xWindow="-120" yWindow="-120" windowWidth="20730" windowHeight="11040" tabRatio="786" xr2:uid="{24EEA036-31AE-4876-AC8D-373C4296EB22}"/>
  </bookViews>
  <sheets>
    <sheet name="鑑" sheetId="23" r:id="rId1"/>
    <sheet name="藤崎町工事設計書 (金抜き)" sheetId="20" r:id="rId2"/>
    <sheet name="内訳明細書 (金抜き)" sheetId="21" r:id="rId3"/>
    <sheet name="掘削消耗品代価表 (金抜き)" sheetId="22" r:id="rId4"/>
  </sheets>
  <definedNames>
    <definedName name="\0" localSheetId="1">#REF!</definedName>
    <definedName name="\0">#REF!</definedName>
    <definedName name="\A" localSheetId="1">#REF!</definedName>
    <definedName name="\A">#REF!</definedName>
    <definedName name="\G" localSheetId="1">#REF!</definedName>
    <definedName name="\G">#REF!</definedName>
    <definedName name="\J" localSheetId="1">#REF!</definedName>
    <definedName name="\J">#REF!</definedName>
    <definedName name="\K" localSheetId="1">#REF!</definedName>
    <definedName name="\K">#REF!</definedName>
    <definedName name="\M" localSheetId="1">#REF!</definedName>
    <definedName name="\M">#REF!</definedName>
    <definedName name="\P" localSheetId="1">#REF!</definedName>
    <definedName name="\P">#REF!</definedName>
    <definedName name="\S" localSheetId="1">#REF!</definedName>
    <definedName name="\S">#REF!</definedName>
    <definedName name="\T" localSheetId="1">#REF!</definedName>
    <definedName name="\T">#REF!</definedName>
    <definedName name="\X" localSheetId="1">#REF!</definedName>
    <definedName name="\X">#REF!</definedName>
    <definedName name="JUNBI" localSheetId="1">#REF!</definedName>
    <definedName name="JUNBI">#REF!</definedName>
    <definedName name="KASETU" localSheetId="1">#REF!</definedName>
    <definedName name="KASETU">#REF!</definedName>
    <definedName name="KE_SINGU" localSheetId="1">#REF!</definedName>
    <definedName name="KE_SINGU">#REF!</definedName>
    <definedName name="KIKAI" localSheetId="1">#REF!</definedName>
    <definedName name="KIKAI">#REF!</definedName>
    <definedName name="KUSSAKU" localSheetId="1">#REF!</definedName>
    <definedName name="KUSSAKU">#REF!</definedName>
    <definedName name="NYUURYOKU" localSheetId="1">#REF!</definedName>
    <definedName name="NYUURYOKU">#REF!</definedName>
    <definedName name="_xlnm.Print_Area" localSheetId="3">'掘削消耗品代価表 (金抜き)'!$A$1:$G$84</definedName>
    <definedName name="_xlnm.Print_Area" localSheetId="2">'内訳明細書 (金抜き)'!$A$1:$I$832</definedName>
    <definedName name="_xlnm.Print_Area">#REF!</definedName>
    <definedName name="_xlnm.Print_Titles" localSheetId="1">'藤崎町工事設計書 (金抜き)'!$1:$3</definedName>
    <definedName name="START" localSheetId="1">#REF!</definedName>
    <definedName name="START">#REF!</definedName>
    <definedName name="TANKA" localSheetId="1">#REF!</definedName>
    <definedName name="TANKA">#REF!</definedName>
    <definedName name="機械器具損料">#REF!</definedName>
    <definedName name="主要機材の機械器具損料">#REF!</definedName>
    <definedName name="新内訳書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831" i="21" l="1"/>
  <c r="B805" i="21"/>
  <c r="C789" i="21"/>
  <c r="E786" i="21"/>
  <c r="B778" i="21"/>
  <c r="B753" i="21"/>
  <c r="C741" i="21"/>
  <c r="C734" i="21"/>
  <c r="E732" i="21"/>
  <c r="C727" i="21"/>
  <c r="B675" i="21"/>
  <c r="C672" i="21"/>
  <c r="C667" i="21"/>
  <c r="C662" i="21"/>
  <c r="C658" i="21"/>
  <c r="E657" i="21"/>
  <c r="E656" i="21"/>
  <c r="E655" i="21"/>
  <c r="E654" i="21"/>
  <c r="C648" i="21"/>
  <c r="B570" i="21"/>
  <c r="C563" i="21"/>
  <c r="E560" i="21"/>
  <c r="C557" i="21"/>
  <c r="B544" i="21"/>
  <c r="B519" i="21"/>
  <c r="C517" i="21"/>
  <c r="C509" i="21"/>
  <c r="C503" i="21"/>
  <c r="B493" i="21"/>
  <c r="C481" i="21"/>
  <c r="C475" i="21"/>
  <c r="C466" i="21"/>
  <c r="H449" i="21"/>
  <c r="B441" i="21"/>
  <c r="B414" i="21"/>
  <c r="E397" i="21"/>
  <c r="E394" i="21"/>
  <c r="E384" i="21"/>
  <c r="E387" i="21" s="1"/>
  <c r="E381" i="21"/>
  <c r="E378" i="21"/>
  <c r="E371" i="21"/>
  <c r="E396" i="21" s="1"/>
  <c r="B363" i="21"/>
  <c r="B337" i="21"/>
  <c r="B311" i="21"/>
  <c r="B285" i="21"/>
  <c r="G275" i="21"/>
  <c r="B275" i="21"/>
  <c r="G274" i="21"/>
  <c r="B274" i="21"/>
  <c r="G273" i="21"/>
  <c r="B273" i="21"/>
  <c r="G272" i="21"/>
  <c r="B272" i="21"/>
  <c r="B259" i="21"/>
  <c r="C252" i="21"/>
  <c r="E249" i="21"/>
  <c r="C245" i="21"/>
  <c r="E241" i="21"/>
  <c r="B233" i="21"/>
  <c r="J228" i="21"/>
  <c r="C226" i="21"/>
  <c r="E224" i="21"/>
  <c r="C219" i="21"/>
  <c r="E217" i="21"/>
  <c r="E216" i="21"/>
  <c r="E215" i="21"/>
  <c r="B207" i="21"/>
  <c r="C202" i="21"/>
  <c r="E200" i="21"/>
  <c r="C198" i="21"/>
  <c r="C192" i="21"/>
  <c r="E190" i="21"/>
  <c r="E189" i="21"/>
  <c r="E188" i="21"/>
  <c r="E187" i="21"/>
  <c r="B181" i="21"/>
  <c r="C167" i="21"/>
  <c r="E165" i="21"/>
  <c r="C162" i="21"/>
  <c r="C141" i="21"/>
  <c r="B129" i="21"/>
  <c r="C123" i="21"/>
  <c r="C116" i="21"/>
  <c r="E110" i="21"/>
  <c r="C101" i="21"/>
  <c r="C97" i="21"/>
  <c r="I95" i="21"/>
  <c r="E95" i="21"/>
  <c r="C92" i="21"/>
  <c r="C75" i="21"/>
  <c r="C71" i="21"/>
  <c r="I69" i="21"/>
  <c r="E69" i="21"/>
  <c r="C66" i="21"/>
  <c r="E56" i="21"/>
  <c r="C49" i="21"/>
  <c r="C45" i="21"/>
  <c r="I43" i="21"/>
  <c r="E43" i="21"/>
  <c r="C40" i="21"/>
  <c r="C23" i="21"/>
  <c r="C19" i="21"/>
  <c r="I17" i="21"/>
  <c r="E17" i="21"/>
  <c r="C14" i="21"/>
  <c r="E4" i="21"/>
  <c r="E12" i="21" s="1"/>
  <c r="E380" i="21" l="1"/>
  <c r="G276" i="21"/>
  <c r="E264" i="21" s="1"/>
  <c r="E374" i="21"/>
  <c r="E64" i="21"/>
  <c r="E63" i="21"/>
  <c r="E59" i="21"/>
  <c r="E61" i="21"/>
  <c r="E82" i="21"/>
  <c r="E85" i="21" s="1"/>
  <c r="E73" i="21"/>
  <c r="E7" i="21"/>
  <c r="E372" i="21"/>
  <c r="E385" i="21"/>
  <c r="E373" i="21"/>
  <c r="E395" i="21"/>
  <c r="E9" i="21"/>
  <c r="E11" i="21"/>
  <c r="E21" i="21"/>
  <c r="E386" i="21"/>
  <c r="E6" i="21"/>
  <c r="E58" i="21"/>
  <c r="E60" i="21"/>
  <c r="E62" i="21"/>
  <c r="E379" i="21"/>
  <c r="E8" i="21"/>
  <c r="E10" i="21"/>
  <c r="E30" i="21"/>
  <c r="E47" i="21" s="1"/>
  <c r="E37" i="21" l="1"/>
  <c r="E35" i="21"/>
  <c r="E38" i="21"/>
  <c r="E34" i="21"/>
  <c r="E32" i="21"/>
  <c r="E89" i="21"/>
  <c r="E87" i="21"/>
  <c r="G277" i="21"/>
  <c r="E265" i="21" s="1"/>
  <c r="E36" i="21"/>
  <c r="E33" i="21"/>
  <c r="E305" i="21"/>
  <c r="E194" i="21"/>
  <c r="E99" i="21"/>
  <c r="E88" i="21"/>
  <c r="E84" i="21"/>
  <c r="E86" i="21"/>
  <c r="E90" i="21"/>
  <c r="E195" i="21" l="1"/>
  <c r="E295" i="21" l="1"/>
  <c r="E304" i="21" l="1"/>
  <c r="E299" i="21"/>
  <c r="E308" i="21"/>
  <c r="E290" i="21"/>
  <c r="E297" i="21"/>
  <c r="E300" i="21"/>
  <c r="E301" i="21"/>
  <c r="E303" i="21"/>
  <c r="E307" i="21"/>
  <c r="E306" i="21"/>
  <c r="E309" i="21"/>
  <c r="E296" i="21"/>
  <c r="E294" i="21"/>
  <c r="E292" i="21" l="1"/>
  <c r="E293" i="21"/>
  <c r="E298" i="21"/>
  <c r="E302" i="21"/>
  <c r="E291" i="21"/>
</calcChain>
</file>

<file path=xl/sharedStrings.xml><?xml version="1.0" encoding="utf-8"?>
<sst xmlns="http://schemas.openxmlformats.org/spreadsheetml/2006/main" count="1826" uniqueCount="729">
  <si>
    <t>工    種</t>
  </si>
  <si>
    <t>規  格</t>
  </si>
  <si>
    <t>員数</t>
  </si>
  <si>
    <t>単位</t>
  </si>
  <si>
    <t>単価</t>
  </si>
  <si>
    <t>金  額</t>
  </si>
  <si>
    <t>備  考</t>
  </si>
  <si>
    <t>種  別</t>
  </si>
  <si>
    <t>細  目</t>
  </si>
  <si>
    <t>日</t>
  </si>
  <si>
    <t>労務費</t>
  </si>
  <si>
    <t>技師Ｂ</t>
  </si>
  <si>
    <t>人</t>
  </si>
  <si>
    <t>さく井主任</t>
  </si>
  <si>
    <t>さく井工</t>
  </si>
  <si>
    <t>消耗材料費</t>
  </si>
  <si>
    <t>掘削深度</t>
  </si>
  <si>
    <t>ｍ</t>
  </si>
  <si>
    <t>動力費</t>
  </si>
  <si>
    <t>軽油</t>
  </si>
  <si>
    <t>ﾘｯﾄﾙ</t>
  </si>
  <si>
    <t>軟岩</t>
  </si>
  <si>
    <t>準備+挿入</t>
  </si>
  <si>
    <t>さく井技士</t>
  </si>
  <si>
    <t>材料費</t>
  </si>
  <si>
    <t>自動記録式（温度、比抵抗、自然電位）</t>
  </si>
  <si>
    <t>検層装置損料</t>
  </si>
  <si>
    <t>袋</t>
  </si>
  <si>
    <t>準備＋仕上げ工</t>
  </si>
  <si>
    <t>検体</t>
  </si>
  <si>
    <t>技師Ａ</t>
  </si>
  <si>
    <t>図工</t>
  </si>
  <si>
    <t>工事写真費</t>
  </si>
  <si>
    <t>部</t>
  </si>
  <si>
    <t>報告書印刷製本費</t>
  </si>
  <si>
    <t>地質標本費</t>
  </si>
  <si>
    <t>供用</t>
  </si>
  <si>
    <t>運転</t>
  </si>
  <si>
    <t>泥水ポンプ</t>
  </si>
  <si>
    <t>掘削用工具類</t>
  </si>
  <si>
    <t>準備費</t>
  </si>
  <si>
    <t>機械据え付け、櫓組立、解体費</t>
  </si>
  <si>
    <t>とび工</t>
  </si>
  <si>
    <t>25t ﾗﾌﾀｰｸﾚｰﾝ</t>
  </si>
  <si>
    <t>台</t>
  </si>
  <si>
    <t>さく井技士</t>
    <rPh sb="2" eb="3">
      <t>イ</t>
    </rPh>
    <rPh sb="3" eb="5">
      <t>ギシ</t>
    </rPh>
    <phoneticPr fontId="2"/>
  </si>
  <si>
    <t>第2段階</t>
    <phoneticPr fontId="2"/>
  </si>
  <si>
    <t>第3段階</t>
    <phoneticPr fontId="2"/>
  </si>
  <si>
    <t>フロートシュー</t>
    <phoneticPr fontId="2"/>
  </si>
  <si>
    <t>式</t>
    <rPh sb="0" eb="1">
      <t>シキ</t>
    </rPh>
    <phoneticPr fontId="2"/>
  </si>
  <si>
    <t>人</t>
    <phoneticPr fontId="2"/>
  </si>
  <si>
    <t>本</t>
    <rPh sb="0" eb="1">
      <t>ホン</t>
    </rPh>
    <phoneticPr fontId="2"/>
  </si>
  <si>
    <t>運転</t>
    <phoneticPr fontId="2"/>
  </si>
  <si>
    <t>電気工</t>
    <rPh sb="0" eb="2">
      <t>デンキ</t>
    </rPh>
    <rPh sb="2" eb="3">
      <t>コウ</t>
    </rPh>
    <phoneticPr fontId="2"/>
  </si>
  <si>
    <t>機械工</t>
    <rPh sb="0" eb="3">
      <t>キカイコウ</t>
    </rPh>
    <phoneticPr fontId="2"/>
  </si>
  <si>
    <t>溶接工</t>
    <rPh sb="0" eb="2">
      <t>ヨウセツ</t>
    </rPh>
    <rPh sb="2" eb="3">
      <t>コウ</t>
    </rPh>
    <phoneticPr fontId="2"/>
  </si>
  <si>
    <t>㎥</t>
    <phoneticPr fontId="2"/>
  </si>
  <si>
    <t>電工</t>
    <rPh sb="0" eb="2">
      <t>デンコウ</t>
    </rPh>
    <phoneticPr fontId="2"/>
  </si>
  <si>
    <t>配管工</t>
    <rPh sb="0" eb="3">
      <t>ハイカンコウ</t>
    </rPh>
    <phoneticPr fontId="2"/>
  </si>
  <si>
    <t>仮設消耗材</t>
    <rPh sb="0" eb="2">
      <t>カセツ</t>
    </rPh>
    <rPh sb="2" eb="4">
      <t>ショウモウ</t>
    </rPh>
    <rPh sb="4" eb="5">
      <t>ザイ</t>
    </rPh>
    <phoneticPr fontId="2"/>
  </si>
  <si>
    <t>労務費×12％</t>
    <rPh sb="0" eb="3">
      <t>ロウムヒ</t>
    </rPh>
    <phoneticPr fontId="2"/>
  </si>
  <si>
    <t>労務費×5%</t>
    <phoneticPr fontId="2"/>
  </si>
  <si>
    <t>〃</t>
    <phoneticPr fontId="2"/>
  </si>
  <si>
    <t>さく井技士</t>
    <rPh sb="3" eb="5">
      <t>ギシ</t>
    </rPh>
    <phoneticPr fontId="2"/>
  </si>
  <si>
    <t>さく井工</t>
    <rPh sb="3" eb="4">
      <t>コウ</t>
    </rPh>
    <phoneticPr fontId="2"/>
  </si>
  <si>
    <t>ケーブル消耗費</t>
    <rPh sb="4" eb="6">
      <t>ショウモウ</t>
    </rPh>
    <rPh sb="6" eb="7">
      <t>ヒ</t>
    </rPh>
    <phoneticPr fontId="2"/>
  </si>
  <si>
    <t>孔壁洗浄剤</t>
    <rPh sb="0" eb="1">
      <t>アナ</t>
    </rPh>
    <rPh sb="1" eb="2">
      <t>カベ</t>
    </rPh>
    <rPh sb="2" eb="5">
      <t>センジョウザイ</t>
    </rPh>
    <phoneticPr fontId="2"/>
  </si>
  <si>
    <t>その他消耗品費</t>
    <rPh sb="2" eb="3">
      <t>タ</t>
    </rPh>
    <phoneticPr fontId="2"/>
  </si>
  <si>
    <t>孔壁洗浄剤費×5%</t>
    <rPh sb="0" eb="1">
      <t>アナ</t>
    </rPh>
    <rPh sb="1" eb="2">
      <t>カベ</t>
    </rPh>
    <rPh sb="2" eb="5">
      <t>センジョウザイ</t>
    </rPh>
    <rPh sb="5" eb="6">
      <t>ヒ</t>
    </rPh>
    <phoneticPr fontId="2"/>
  </si>
  <si>
    <t>φ200㎜</t>
    <phoneticPr fontId="2"/>
  </si>
  <si>
    <t>個</t>
    <rPh sb="0" eb="1">
      <t>コ</t>
    </rPh>
    <phoneticPr fontId="2"/>
  </si>
  <si>
    <t>試錐櫓</t>
    <rPh sb="0" eb="2">
      <t>シスイ</t>
    </rPh>
    <rPh sb="2" eb="3">
      <t>ヤグラ</t>
    </rPh>
    <phoneticPr fontId="2"/>
  </si>
  <si>
    <t>共用</t>
    <rPh sb="0" eb="2">
      <t>キョウヨウ</t>
    </rPh>
    <phoneticPr fontId="2"/>
  </si>
  <si>
    <t>日</t>
    <phoneticPr fontId="2"/>
  </si>
  <si>
    <t>電気溶接機</t>
    <rPh sb="0" eb="2">
      <t>デンキ</t>
    </rPh>
    <rPh sb="2" eb="4">
      <t>ヨウセツ</t>
    </rPh>
    <rPh sb="4" eb="5">
      <t>キ</t>
    </rPh>
    <phoneticPr fontId="2"/>
  </si>
  <si>
    <t>分電盤</t>
    <rPh sb="0" eb="3">
      <t>ブンデンバン</t>
    </rPh>
    <phoneticPr fontId="2"/>
  </si>
  <si>
    <t>225A用</t>
    <rPh sb="4" eb="5">
      <t>ヨウ</t>
    </rPh>
    <phoneticPr fontId="2"/>
  </si>
  <si>
    <t>揚湯水中ポンプ</t>
    <rPh sb="0" eb="1">
      <t>ヨウ</t>
    </rPh>
    <rPh sb="1" eb="2">
      <t>ユ</t>
    </rPh>
    <rPh sb="2" eb="4">
      <t>スイチュウ</t>
    </rPh>
    <phoneticPr fontId="2"/>
  </si>
  <si>
    <t>φ50㎜－15㎾</t>
    <phoneticPr fontId="2"/>
  </si>
  <si>
    <t>発電機</t>
    <rPh sb="0" eb="3">
      <t>ハツデンキ</t>
    </rPh>
    <phoneticPr fontId="2"/>
  </si>
  <si>
    <t>リース</t>
    <phoneticPr fontId="2"/>
  </si>
  <si>
    <t>ケーシング吊り具</t>
    <rPh sb="5" eb="6">
      <t>ツ</t>
    </rPh>
    <rPh sb="7" eb="8">
      <t>グ</t>
    </rPh>
    <phoneticPr fontId="2"/>
  </si>
  <si>
    <t>ユニットハウス</t>
    <phoneticPr fontId="2"/>
  </si>
  <si>
    <t>35t ﾗﾌﾀｰｸﾚｰﾝ</t>
    <phoneticPr fontId="2"/>
  </si>
  <si>
    <t>搬入運搬</t>
    <rPh sb="0" eb="2">
      <t>ハンニュウ</t>
    </rPh>
    <rPh sb="2" eb="4">
      <t>ウンパン</t>
    </rPh>
    <phoneticPr fontId="2"/>
  </si>
  <si>
    <t>台</t>
    <phoneticPr fontId="2"/>
  </si>
  <si>
    <t>ラフタークレーン</t>
    <phoneticPr fontId="2"/>
  </si>
  <si>
    <t>中間運搬</t>
    <rPh sb="0" eb="2">
      <t>チュウカン</t>
    </rPh>
    <rPh sb="2" eb="4">
      <t>ウンパン</t>
    </rPh>
    <phoneticPr fontId="2"/>
  </si>
  <si>
    <t>(試錐機、泥水ポンプ、櫓材、堀管類。タンク等）</t>
    <rPh sb="1" eb="3">
      <t>シスイ</t>
    </rPh>
    <rPh sb="3" eb="4">
      <t>キ</t>
    </rPh>
    <rPh sb="5" eb="7">
      <t>デイスイ</t>
    </rPh>
    <rPh sb="11" eb="12">
      <t>ヤグラ</t>
    </rPh>
    <rPh sb="12" eb="13">
      <t>ザイ</t>
    </rPh>
    <rPh sb="14" eb="15">
      <t>ホリ</t>
    </rPh>
    <rPh sb="15" eb="16">
      <t>カン</t>
    </rPh>
    <rPh sb="16" eb="17">
      <t>ルイ</t>
    </rPh>
    <rPh sb="21" eb="22">
      <t>ナド</t>
    </rPh>
    <phoneticPr fontId="2"/>
  </si>
  <si>
    <t>(ケーシング材、仕上げ・揚湯機材等）</t>
    <rPh sb="6" eb="7">
      <t>ザイ</t>
    </rPh>
    <rPh sb="8" eb="10">
      <t>シア</t>
    </rPh>
    <rPh sb="12" eb="13">
      <t>ヨウ</t>
    </rPh>
    <rPh sb="13" eb="14">
      <t>ユ</t>
    </rPh>
    <rPh sb="14" eb="16">
      <t>キザイ</t>
    </rPh>
    <rPh sb="16" eb="17">
      <t>ナド</t>
    </rPh>
    <phoneticPr fontId="2"/>
  </si>
  <si>
    <t>3t車クレーン付</t>
    <rPh sb="2" eb="3">
      <t>シャ</t>
    </rPh>
    <rPh sb="7" eb="8">
      <t>ツ</t>
    </rPh>
    <phoneticPr fontId="2"/>
  </si>
  <si>
    <t>8t車クレーン付</t>
    <rPh sb="2" eb="3">
      <t>シャ</t>
    </rPh>
    <rPh sb="7" eb="8">
      <t>ツ</t>
    </rPh>
    <phoneticPr fontId="2"/>
  </si>
  <si>
    <t>搬出運搬</t>
    <rPh sb="0" eb="2">
      <t>ハンシュツ</t>
    </rPh>
    <rPh sb="2" eb="4">
      <t>ウンパン</t>
    </rPh>
    <phoneticPr fontId="2"/>
  </si>
  <si>
    <t>(掘さく機材、仕上げ・揚湯機材等）</t>
    <rPh sb="1" eb="2">
      <t>ホ</t>
    </rPh>
    <rPh sb="4" eb="6">
      <t>キザイ</t>
    </rPh>
    <rPh sb="7" eb="9">
      <t>シア</t>
    </rPh>
    <rPh sb="11" eb="12">
      <t>ヨウ</t>
    </rPh>
    <rPh sb="12" eb="13">
      <t>ユ</t>
    </rPh>
    <rPh sb="13" eb="15">
      <t>キザイ</t>
    </rPh>
    <rPh sb="15" eb="16">
      <t>ナド</t>
    </rPh>
    <phoneticPr fontId="2"/>
  </si>
  <si>
    <t>ウェルクリーナー</t>
    <phoneticPr fontId="2"/>
  </si>
  <si>
    <t>その他消耗品</t>
    <rPh sb="2" eb="3">
      <t>タ</t>
    </rPh>
    <rPh sb="3" eb="5">
      <t>ショウモウ</t>
    </rPh>
    <rPh sb="5" eb="6">
      <t>ヒン</t>
    </rPh>
    <phoneticPr fontId="2"/>
  </si>
  <si>
    <t>ポルトランドセメント</t>
    <phoneticPr fontId="2"/>
  </si>
  <si>
    <t>ｍ</t>
    <phoneticPr fontId="2"/>
  </si>
  <si>
    <t>モーターウィンチ</t>
    <phoneticPr fontId="2"/>
  </si>
  <si>
    <t>第4段階</t>
    <phoneticPr fontId="2"/>
  </si>
  <si>
    <t>動力費</t>
    <rPh sb="0" eb="2">
      <t>ドウリョク</t>
    </rPh>
    <rPh sb="2" eb="3">
      <t>ヒ</t>
    </rPh>
    <phoneticPr fontId="2"/>
  </si>
  <si>
    <t>軽油</t>
    <rPh sb="0" eb="2">
      <t>ケイユ</t>
    </rPh>
    <phoneticPr fontId="2"/>
  </si>
  <si>
    <t>ℓ</t>
    <phoneticPr fontId="2"/>
  </si>
  <si>
    <t>ベルカラー</t>
    <phoneticPr fontId="2"/>
  </si>
  <si>
    <t>締め付けパッカー付</t>
    <rPh sb="0" eb="1">
      <t>シ</t>
    </rPh>
    <rPh sb="2" eb="3">
      <t>ツ</t>
    </rPh>
    <rPh sb="8" eb="9">
      <t>ツ</t>
    </rPh>
    <phoneticPr fontId="2"/>
  </si>
  <si>
    <t>技師A</t>
    <phoneticPr fontId="2"/>
  </si>
  <si>
    <t>単位</t>
    <rPh sb="0" eb="2">
      <t>タンイ</t>
    </rPh>
    <phoneticPr fontId="9"/>
  </si>
  <si>
    <t>消耗材料費</t>
    <phoneticPr fontId="2"/>
  </si>
  <si>
    <t>200A/150A</t>
    <phoneticPr fontId="2"/>
  </si>
  <si>
    <t>150A/100A</t>
    <phoneticPr fontId="2"/>
  </si>
  <si>
    <t>セメント費の５％</t>
    <rPh sb="4" eb="5">
      <t>ヒ</t>
    </rPh>
    <phoneticPr fontId="2"/>
  </si>
  <si>
    <t>％</t>
    <phoneticPr fontId="2"/>
  </si>
  <si>
    <t>数量計算書－４</t>
    <rPh sb="0" eb="2">
      <t>スウリョウ</t>
    </rPh>
    <rPh sb="2" eb="5">
      <t>ケイサンショ</t>
    </rPh>
    <phoneticPr fontId="2"/>
  </si>
  <si>
    <t>テスト用水中ﾎﾟﾝﾌﾟ据付・引上げ・配管仮設・撤去、測定・解析</t>
    <rPh sb="3" eb="4">
      <t>ヨウ</t>
    </rPh>
    <rPh sb="11" eb="13">
      <t>スエツケ</t>
    </rPh>
    <rPh sb="14" eb="16">
      <t>ヒキア</t>
    </rPh>
    <rPh sb="18" eb="20">
      <t>ハイカン</t>
    </rPh>
    <rPh sb="20" eb="22">
      <t>カセツ</t>
    </rPh>
    <rPh sb="23" eb="25">
      <t>テッキョ</t>
    </rPh>
    <rPh sb="26" eb="28">
      <t>ソクテイ</t>
    </rPh>
    <rPh sb="29" eb="31">
      <t>カイセキ</t>
    </rPh>
    <phoneticPr fontId="2"/>
  </si>
  <si>
    <t>第1段階</t>
    <phoneticPr fontId="2"/>
  </si>
  <si>
    <t>仮設動力燃料費</t>
    <rPh sb="0" eb="2">
      <t>カセツ</t>
    </rPh>
    <rPh sb="4" eb="6">
      <t>ネンリョウ</t>
    </rPh>
    <phoneticPr fontId="2"/>
  </si>
  <si>
    <t>試錐機Ｄ級　3.5日</t>
    <rPh sb="0" eb="2">
      <t>シスイ</t>
    </rPh>
    <rPh sb="2" eb="3">
      <t>キ</t>
    </rPh>
    <rPh sb="4" eb="5">
      <t>キュウ</t>
    </rPh>
    <rPh sb="9" eb="10">
      <t>ヒ</t>
    </rPh>
    <phoneticPr fontId="2"/>
  </si>
  <si>
    <t>温泉用水中ポンプ　</t>
    <rPh sb="0" eb="2">
      <t>オンセン</t>
    </rPh>
    <rPh sb="2" eb="3">
      <t>ヨウ</t>
    </rPh>
    <rPh sb="3" eb="5">
      <t>スイチュウ</t>
    </rPh>
    <phoneticPr fontId="14"/>
  </si>
  <si>
    <t>台</t>
    <rPh sb="0" eb="1">
      <t>ダイ</t>
    </rPh>
    <phoneticPr fontId="14"/>
  </si>
  <si>
    <t>式</t>
    <rPh sb="0" eb="1">
      <t>シキ</t>
    </rPh>
    <phoneticPr fontId="14"/>
  </si>
  <si>
    <t>本</t>
    <rPh sb="0" eb="1">
      <t>ホン</t>
    </rPh>
    <phoneticPr fontId="14"/>
  </si>
  <si>
    <t>制御盤</t>
    <rPh sb="0" eb="3">
      <t>セイギョバン</t>
    </rPh>
    <phoneticPr fontId="14"/>
  </si>
  <si>
    <t>面</t>
    <rPh sb="0" eb="1">
      <t>メン</t>
    </rPh>
    <phoneticPr fontId="14"/>
  </si>
  <si>
    <t>揚湯管</t>
    <rPh sb="0" eb="1">
      <t>ヨウ</t>
    </rPh>
    <rPh sb="1" eb="2">
      <t>ユ</t>
    </rPh>
    <rPh sb="2" eb="3">
      <t>カン</t>
    </rPh>
    <phoneticPr fontId="14"/>
  </si>
  <si>
    <t>泥水タンク類</t>
    <rPh sb="0" eb="2">
      <t>デイスイ</t>
    </rPh>
    <rPh sb="5" eb="6">
      <t>ルイ</t>
    </rPh>
    <phoneticPr fontId="2"/>
  </si>
  <si>
    <t>試錐機Ｄ級：機械設置・撤去</t>
    <rPh sb="0" eb="2">
      <t>シスイ</t>
    </rPh>
    <rPh sb="2" eb="3">
      <t>キ</t>
    </rPh>
    <rPh sb="4" eb="5">
      <t>キュウ</t>
    </rPh>
    <rPh sb="6" eb="8">
      <t>キカイ</t>
    </rPh>
    <rPh sb="8" eb="10">
      <t>セッチ</t>
    </rPh>
    <rPh sb="11" eb="13">
      <t>テッキョ</t>
    </rPh>
    <phoneticPr fontId="2"/>
  </si>
  <si>
    <t>1段目溶接接続
2,3,4段目ねじ接続</t>
    <rPh sb="1" eb="3">
      <t>ダンメ</t>
    </rPh>
    <rPh sb="3" eb="5">
      <t>ヨウセツ</t>
    </rPh>
    <rPh sb="5" eb="7">
      <t>セツゾク</t>
    </rPh>
    <rPh sb="13" eb="15">
      <t>ダンメ</t>
    </rPh>
    <rPh sb="17" eb="19">
      <t>セツゾク</t>
    </rPh>
    <phoneticPr fontId="2"/>
  </si>
  <si>
    <t>φ300㎜</t>
    <phoneticPr fontId="2"/>
  </si>
  <si>
    <t>労務費</t>
    <phoneticPr fontId="2"/>
  </si>
  <si>
    <t>掘削費  第2段階　計</t>
    <rPh sb="10" eb="11">
      <t>ケイ</t>
    </rPh>
    <phoneticPr fontId="2"/>
  </si>
  <si>
    <t>掘削費  第1段階　計</t>
    <rPh sb="10" eb="11">
      <t>ケイ</t>
    </rPh>
    <phoneticPr fontId="2"/>
  </si>
  <si>
    <t>掘削費  第3段階　計</t>
    <rPh sb="10" eb="11">
      <t>ケイ</t>
    </rPh>
    <phoneticPr fontId="2"/>
  </si>
  <si>
    <t>掘削費  第4段階　計</t>
    <rPh sb="10" eb="11">
      <t>ケイ</t>
    </rPh>
    <phoneticPr fontId="2"/>
  </si>
  <si>
    <t>材料費</t>
    <phoneticPr fontId="2"/>
  </si>
  <si>
    <t>その他</t>
    <rPh sb="2" eb="3">
      <t>タ</t>
    </rPh>
    <phoneticPr fontId="2"/>
  </si>
  <si>
    <t>その他測定消耗品　技師B人件費の4％</t>
    <rPh sb="2" eb="3">
      <t>タ</t>
    </rPh>
    <rPh sb="3" eb="5">
      <t>ソクテイ</t>
    </rPh>
    <rPh sb="5" eb="7">
      <t>ショウモウ</t>
    </rPh>
    <rPh sb="7" eb="8">
      <t>ヒン</t>
    </rPh>
    <phoneticPr fontId="2"/>
  </si>
  <si>
    <t>270mm砂質土相当</t>
    <rPh sb="5" eb="6">
      <t>スナ</t>
    </rPh>
    <rPh sb="6" eb="7">
      <t>シツ</t>
    </rPh>
    <rPh sb="7" eb="8">
      <t>ド</t>
    </rPh>
    <rPh sb="8" eb="10">
      <t>ソウトウ</t>
    </rPh>
    <phoneticPr fontId="2"/>
  </si>
  <si>
    <t>300A SGP-MN（耐溝状腐食電縫鋼管）　</t>
    <rPh sb="12" eb="13">
      <t>タイ</t>
    </rPh>
    <rPh sb="13" eb="14">
      <t>ミゾ</t>
    </rPh>
    <rPh sb="14" eb="15">
      <t>ジョウ</t>
    </rPh>
    <rPh sb="15" eb="17">
      <t>フショク</t>
    </rPh>
    <rPh sb="17" eb="19">
      <t>デンポウ</t>
    </rPh>
    <rPh sb="19" eb="21">
      <t>コウカン</t>
    </rPh>
    <phoneticPr fontId="2"/>
  </si>
  <si>
    <t>200A　STPG370　sch40　両端ネジ加工　</t>
    <rPh sb="19" eb="21">
      <t>リョウタン</t>
    </rPh>
    <rPh sb="23" eb="25">
      <t>カコウ</t>
    </rPh>
    <phoneticPr fontId="2"/>
  </si>
  <si>
    <t>150A　STPG370　sch40　両端ネジ加工</t>
    <rPh sb="19" eb="20">
      <t>リョウ</t>
    </rPh>
    <rPh sb="20" eb="21">
      <t>ハシ</t>
    </rPh>
    <rPh sb="23" eb="25">
      <t>カコウ</t>
    </rPh>
    <phoneticPr fontId="2"/>
  </si>
  <si>
    <t>100A　STPG370　sch40　両端ネジ加工</t>
    <rPh sb="19" eb="21">
      <t>リョウハシ</t>
    </rPh>
    <rPh sb="23" eb="25">
      <t>カコウ</t>
    </rPh>
    <phoneticPr fontId="2"/>
  </si>
  <si>
    <t>200A/150A/100A</t>
    <phoneticPr fontId="2"/>
  </si>
  <si>
    <t>Kg</t>
    <phoneticPr fontId="2"/>
  </si>
  <si>
    <t>温泉分析費</t>
    <phoneticPr fontId="2"/>
  </si>
  <si>
    <t>中分析・ガス分析</t>
    <rPh sb="0" eb="1">
      <t>ナカ</t>
    </rPh>
    <rPh sb="1" eb="3">
      <t>ブンセキ</t>
    </rPh>
    <rPh sb="6" eb="8">
      <t>ブンセキ</t>
    </rPh>
    <phoneticPr fontId="2"/>
  </si>
  <si>
    <t>処分量：</t>
    <rPh sb="0" eb="2">
      <t>ショブン</t>
    </rPh>
    <rPh sb="2" eb="3">
      <t>リョウ</t>
    </rPh>
    <phoneticPr fontId="6"/>
  </si>
  <si>
    <t>運搬量計：</t>
    <rPh sb="0" eb="2">
      <t>ウンパン</t>
    </rPh>
    <rPh sb="2" eb="3">
      <t>リョウ</t>
    </rPh>
    <rPh sb="3" eb="4">
      <t>ケイ</t>
    </rPh>
    <phoneticPr fontId="6"/>
  </si>
  <si>
    <t>汚泥処分費</t>
    <rPh sb="0" eb="2">
      <t>オデイ</t>
    </rPh>
    <rPh sb="2" eb="4">
      <t>ショブン</t>
    </rPh>
    <rPh sb="4" eb="5">
      <t>ヒ</t>
    </rPh>
    <phoneticPr fontId="2"/>
  </si>
  <si>
    <t>汚泥吸排車運搬費</t>
    <rPh sb="0" eb="2">
      <t>オデイ</t>
    </rPh>
    <rPh sb="2" eb="3">
      <t>キュウ</t>
    </rPh>
    <rPh sb="3" eb="5">
      <t>ハイシャ</t>
    </rPh>
    <rPh sb="5" eb="7">
      <t>ウンパン</t>
    </rPh>
    <rPh sb="7" eb="8">
      <t>ヒ</t>
    </rPh>
    <phoneticPr fontId="2"/>
  </si>
  <si>
    <t>t</t>
    <phoneticPr fontId="2"/>
  </si>
  <si>
    <t>150KVA</t>
    <phoneticPr fontId="2"/>
  </si>
  <si>
    <t>申請費(県証紙)</t>
    <rPh sb="0" eb="2">
      <t>シンセイ</t>
    </rPh>
    <rPh sb="2" eb="3">
      <t>ヒ</t>
    </rPh>
    <rPh sb="4" eb="7">
      <t>ケンショウシ</t>
    </rPh>
    <phoneticPr fontId="2"/>
  </si>
  <si>
    <t>動力装置許可申請</t>
    <rPh sb="0" eb="2">
      <t>ドウリョク</t>
    </rPh>
    <rPh sb="2" eb="4">
      <t>ソウチ</t>
    </rPh>
    <rPh sb="4" eb="6">
      <t>キョカ</t>
    </rPh>
    <rPh sb="6" eb="8">
      <t>シンセイ</t>
    </rPh>
    <phoneticPr fontId="2"/>
  </si>
  <si>
    <t>件</t>
    <rPh sb="0" eb="1">
      <t>ケン</t>
    </rPh>
    <phoneticPr fontId="2"/>
  </si>
  <si>
    <t>消耗品費</t>
    <rPh sb="0" eb="2">
      <t>ショウモウ</t>
    </rPh>
    <rPh sb="2" eb="3">
      <t>ヒン</t>
    </rPh>
    <rPh sb="3" eb="4">
      <t>ヒ</t>
    </rPh>
    <phoneticPr fontId="2"/>
  </si>
  <si>
    <t>労務費の2％</t>
    <rPh sb="0" eb="2">
      <t>ロウム</t>
    </rPh>
    <rPh sb="2" eb="3">
      <t>ヒ</t>
    </rPh>
    <phoneticPr fontId="2"/>
  </si>
  <si>
    <t>労 務 費</t>
  </si>
  <si>
    <t>日</t>
    <rPh sb="0" eb="1">
      <t>ヒ</t>
    </rPh>
    <phoneticPr fontId="9"/>
  </si>
  <si>
    <t>技 師 Ｂ</t>
  </si>
  <si>
    <t>事前調査費(3日間)</t>
    <rPh sb="0" eb="2">
      <t>ジゼン</t>
    </rPh>
    <rPh sb="2" eb="4">
      <t>チョウサ</t>
    </rPh>
    <rPh sb="4" eb="5">
      <t>ヒ</t>
    </rPh>
    <rPh sb="7" eb="8">
      <t>ヒ</t>
    </rPh>
    <rPh sb="8" eb="9">
      <t>カン</t>
    </rPh>
    <phoneticPr fontId="2"/>
  </si>
  <si>
    <t>動力装置における影響調査費(測定項目　水位・湧出量・温度・pH・電気伝導度)</t>
    <rPh sb="0" eb="2">
      <t>ドウリョク</t>
    </rPh>
    <rPh sb="2" eb="4">
      <t>ソウチ</t>
    </rPh>
    <rPh sb="8" eb="10">
      <t>エイキョウ</t>
    </rPh>
    <rPh sb="10" eb="12">
      <t>チョウサ</t>
    </rPh>
    <rPh sb="12" eb="13">
      <t>ヒ</t>
    </rPh>
    <rPh sb="14" eb="16">
      <t>ソクテイ</t>
    </rPh>
    <rPh sb="16" eb="18">
      <t>コウモク</t>
    </rPh>
    <rPh sb="19" eb="21">
      <t>スイイ</t>
    </rPh>
    <rPh sb="22" eb="24">
      <t>ユウシュツ</t>
    </rPh>
    <rPh sb="24" eb="25">
      <t>リョウ</t>
    </rPh>
    <rPh sb="26" eb="28">
      <t>オンド</t>
    </rPh>
    <rPh sb="32" eb="34">
      <t>デンキ</t>
    </rPh>
    <rPh sb="34" eb="36">
      <t>デンドウ</t>
    </rPh>
    <rPh sb="36" eb="37">
      <t>ド</t>
    </rPh>
    <phoneticPr fontId="9"/>
  </si>
  <si>
    <t>揚湯時調査費(5日間)</t>
    <rPh sb="0" eb="1">
      <t>ヨウ</t>
    </rPh>
    <rPh sb="1" eb="2">
      <t>ユ</t>
    </rPh>
    <rPh sb="2" eb="3">
      <t>ジ</t>
    </rPh>
    <rPh sb="3" eb="5">
      <t>チョウサ</t>
    </rPh>
    <rPh sb="5" eb="6">
      <t>ヒ</t>
    </rPh>
    <rPh sb="8" eb="9">
      <t>ヒ</t>
    </rPh>
    <rPh sb="9" eb="10">
      <t>カン</t>
    </rPh>
    <phoneticPr fontId="9"/>
  </si>
  <si>
    <t>事後調査費(3日間)</t>
    <rPh sb="0" eb="2">
      <t>ジゴ</t>
    </rPh>
    <rPh sb="2" eb="4">
      <t>チョウサ</t>
    </rPh>
    <rPh sb="4" eb="5">
      <t>ヒ</t>
    </rPh>
    <rPh sb="7" eb="8">
      <t>ヒ</t>
    </rPh>
    <rPh sb="8" eb="9">
      <t>カン</t>
    </rPh>
    <phoneticPr fontId="9"/>
  </si>
  <si>
    <t>データー整理・とりまとめ</t>
    <rPh sb="4" eb="6">
      <t>セイリ</t>
    </rPh>
    <phoneticPr fontId="9"/>
  </si>
  <si>
    <t>業務</t>
    <rPh sb="0" eb="2">
      <t>ギョウム</t>
    </rPh>
    <phoneticPr fontId="9"/>
  </si>
  <si>
    <t>式</t>
    <rPh sb="0" eb="1">
      <t>シキ</t>
    </rPh>
    <phoneticPr fontId="9"/>
  </si>
  <si>
    <t>水位計・電磁流量計・デジタル温度計・ガラス電極法pH測定器・電気伝導計</t>
    <rPh sb="0" eb="2">
      <t>スイイ</t>
    </rPh>
    <rPh sb="2" eb="3">
      <t>ケイ</t>
    </rPh>
    <rPh sb="4" eb="6">
      <t>デンジ</t>
    </rPh>
    <rPh sb="6" eb="9">
      <t>リュウリョウケイ</t>
    </rPh>
    <rPh sb="14" eb="17">
      <t>オンドケイ</t>
    </rPh>
    <rPh sb="21" eb="23">
      <t>デンキョク</t>
    </rPh>
    <rPh sb="23" eb="24">
      <t>ホウ</t>
    </rPh>
    <rPh sb="26" eb="28">
      <t>ソクテイ</t>
    </rPh>
    <rPh sb="28" eb="29">
      <t>キ</t>
    </rPh>
    <rPh sb="30" eb="32">
      <t>デンキ</t>
    </rPh>
    <rPh sb="32" eb="34">
      <t>デンドウ</t>
    </rPh>
    <rPh sb="34" eb="35">
      <t>ケイ</t>
    </rPh>
    <phoneticPr fontId="9"/>
  </si>
  <si>
    <t>掘削時における影響調査費(測定項目　水位・湧出量・温度・pH・電気伝導度)</t>
    <rPh sb="0" eb="2">
      <t>クッサク</t>
    </rPh>
    <rPh sb="2" eb="3">
      <t>ジ</t>
    </rPh>
    <rPh sb="7" eb="9">
      <t>エイキョウ</t>
    </rPh>
    <rPh sb="9" eb="11">
      <t>チョウサ</t>
    </rPh>
    <rPh sb="11" eb="12">
      <t>ヒ</t>
    </rPh>
    <rPh sb="13" eb="15">
      <t>ソクテイ</t>
    </rPh>
    <rPh sb="15" eb="17">
      <t>コウモク</t>
    </rPh>
    <rPh sb="18" eb="20">
      <t>スイイ</t>
    </rPh>
    <rPh sb="21" eb="23">
      <t>ユウシュツ</t>
    </rPh>
    <rPh sb="23" eb="24">
      <t>リョウ</t>
    </rPh>
    <rPh sb="25" eb="27">
      <t>オンド</t>
    </rPh>
    <rPh sb="31" eb="33">
      <t>デンキ</t>
    </rPh>
    <rPh sb="33" eb="35">
      <t>デンドウ</t>
    </rPh>
    <rPh sb="35" eb="36">
      <t>ド</t>
    </rPh>
    <phoneticPr fontId="9"/>
  </si>
  <si>
    <t>データー整理・とりまとめ</t>
    <rPh sb="4" eb="6">
      <t>セイリ</t>
    </rPh>
    <phoneticPr fontId="2"/>
  </si>
  <si>
    <t>比重1.4</t>
    <rPh sb="0" eb="2">
      <t>ヒジュウ</t>
    </rPh>
    <phoneticPr fontId="2"/>
  </si>
  <si>
    <t>測定機器損料</t>
    <rPh sb="0" eb="2">
      <t>ソクテイ</t>
    </rPh>
    <rPh sb="2" eb="4">
      <t>キキ</t>
    </rPh>
    <rPh sb="4" eb="6">
      <t>ソンリョウ</t>
    </rPh>
    <phoneticPr fontId="9"/>
  </si>
  <si>
    <t>圧力配管用炭素鋼鋼管</t>
    <rPh sb="0" eb="2">
      <t>アツリョク</t>
    </rPh>
    <rPh sb="2" eb="4">
      <t>ハイカン</t>
    </rPh>
    <rPh sb="4" eb="5">
      <t>ヨウ</t>
    </rPh>
    <rPh sb="5" eb="7">
      <t>タンソ</t>
    </rPh>
    <rPh sb="8" eb="10">
      <t>コウカン</t>
    </rPh>
    <phoneticPr fontId="2"/>
  </si>
  <si>
    <t>袋</t>
    <rPh sb="0" eb="1">
      <t>タイ</t>
    </rPh>
    <phoneticPr fontId="2"/>
  </si>
  <si>
    <t>敷鉄板設置</t>
    <rPh sb="0" eb="1">
      <t>シキ</t>
    </rPh>
    <rPh sb="1" eb="3">
      <t>テッパン</t>
    </rPh>
    <rPh sb="3" eb="5">
      <t>セッチ</t>
    </rPh>
    <phoneticPr fontId="2"/>
  </si>
  <si>
    <t>㎡</t>
    <phoneticPr fontId="2"/>
  </si>
  <si>
    <t>敷鉄板撤去</t>
    <rPh sb="0" eb="1">
      <t>シキ</t>
    </rPh>
    <rPh sb="1" eb="3">
      <t>テッパン</t>
    </rPh>
    <rPh sb="3" eb="5">
      <t>テッキョ</t>
    </rPh>
    <phoneticPr fontId="2"/>
  </si>
  <si>
    <t>鉄板賃料</t>
    <rPh sb="0" eb="2">
      <t>テッパン</t>
    </rPh>
    <rPh sb="2" eb="4">
      <t>チンリョウ</t>
    </rPh>
    <phoneticPr fontId="2"/>
  </si>
  <si>
    <t>22*1524*6096(10ヶ月)</t>
    <rPh sb="16" eb="17">
      <t>ゲツ</t>
    </rPh>
    <phoneticPr fontId="2"/>
  </si>
  <si>
    <t>枚</t>
    <rPh sb="0" eb="1">
      <t>マイ</t>
    </rPh>
    <phoneticPr fontId="2"/>
  </si>
  <si>
    <t>鉄板損料</t>
    <rPh sb="0" eb="2">
      <t>テッパン</t>
    </rPh>
    <rPh sb="2" eb="4">
      <t>ソンリョウ</t>
    </rPh>
    <phoneticPr fontId="2"/>
  </si>
  <si>
    <t>22*1524*3048(10ヶ月)</t>
    <rPh sb="16" eb="17">
      <t>ゲツ</t>
    </rPh>
    <phoneticPr fontId="2"/>
  </si>
  <si>
    <t>仮設材運搬費</t>
    <rPh sb="0" eb="2">
      <t>カセツ</t>
    </rPh>
    <rPh sb="2" eb="3">
      <t>ザイ</t>
    </rPh>
    <rPh sb="3" eb="5">
      <t>ウンパン</t>
    </rPh>
    <rPh sb="5" eb="6">
      <t>ヒ</t>
    </rPh>
    <phoneticPr fontId="2"/>
  </si>
  <si>
    <t>箇所</t>
    <rPh sb="0" eb="2">
      <t>カショ</t>
    </rPh>
    <phoneticPr fontId="2"/>
  </si>
  <si>
    <t>日</t>
    <rPh sb="0" eb="1">
      <t>ヒ</t>
    </rPh>
    <phoneticPr fontId="2"/>
  </si>
  <si>
    <t>重機運搬費</t>
    <rPh sb="0" eb="2">
      <t>ジュウキ</t>
    </rPh>
    <rPh sb="2" eb="4">
      <t>ウンパン</t>
    </rPh>
    <rPh sb="4" eb="5">
      <t>ヒ</t>
    </rPh>
    <phoneticPr fontId="2"/>
  </si>
  <si>
    <t>25tラフタークレーン</t>
    <phoneticPr fontId="2"/>
  </si>
  <si>
    <t>消耗材料費</t>
    <rPh sb="0" eb="2">
      <t>ショウモウ</t>
    </rPh>
    <rPh sb="2" eb="4">
      <t>ザイリョウ</t>
    </rPh>
    <rPh sb="4" eb="5">
      <t>ヒ</t>
    </rPh>
    <phoneticPr fontId="2"/>
  </si>
  <si>
    <t>労務費の1％</t>
    <rPh sb="0" eb="2">
      <t>ロウム</t>
    </rPh>
    <rPh sb="2" eb="3">
      <t>ヒ</t>
    </rPh>
    <phoneticPr fontId="2"/>
  </si>
  <si>
    <t>源泉埋戻し工</t>
    <rPh sb="0" eb="2">
      <t>ゲンセン</t>
    </rPh>
    <rPh sb="2" eb="4">
      <t>ウメモド</t>
    </rPh>
    <rPh sb="5" eb="6">
      <t>コウ</t>
    </rPh>
    <phoneticPr fontId="2"/>
  </si>
  <si>
    <t>埋戻し用材料費</t>
    <rPh sb="0" eb="2">
      <t>ウメモド</t>
    </rPh>
    <rPh sb="3" eb="4">
      <t>ヨウ</t>
    </rPh>
    <rPh sb="4" eb="6">
      <t>ザイリョウ</t>
    </rPh>
    <rPh sb="6" eb="7">
      <t>ヒ</t>
    </rPh>
    <phoneticPr fontId="2"/>
  </si>
  <si>
    <t>遮水材　普通ポルトランドセメント　25Kg/袋</t>
    <rPh sb="0" eb="2">
      <t>シャスイ</t>
    </rPh>
    <rPh sb="2" eb="3">
      <t>ザイ</t>
    </rPh>
    <rPh sb="4" eb="6">
      <t>フツウ</t>
    </rPh>
    <rPh sb="22" eb="23">
      <t>タイ</t>
    </rPh>
    <phoneticPr fontId="2"/>
  </si>
  <si>
    <t>洗い砂利　5～10㎜　0.9㎥/袋</t>
    <rPh sb="0" eb="1">
      <t>アラ</t>
    </rPh>
    <rPh sb="2" eb="4">
      <t>ジャリ</t>
    </rPh>
    <rPh sb="16" eb="17">
      <t>タイ</t>
    </rPh>
    <phoneticPr fontId="2"/>
  </si>
  <si>
    <t>資機材運搬費</t>
    <rPh sb="0" eb="3">
      <t>シキザイ</t>
    </rPh>
    <rPh sb="3" eb="5">
      <t>ウンパン</t>
    </rPh>
    <rPh sb="5" eb="6">
      <t>ヒ</t>
    </rPh>
    <phoneticPr fontId="2"/>
  </si>
  <si>
    <t>名　　　称</t>
    <rPh sb="0" eb="1">
      <t>ナ</t>
    </rPh>
    <rPh sb="4" eb="5">
      <t>ショウ</t>
    </rPh>
    <phoneticPr fontId="2"/>
  </si>
  <si>
    <t>形　状・寸　法</t>
    <rPh sb="0" eb="1">
      <t>カタ</t>
    </rPh>
    <rPh sb="2" eb="3">
      <t>ジョウ</t>
    </rPh>
    <rPh sb="4" eb="5">
      <t>スン</t>
    </rPh>
    <rPh sb="6" eb="7">
      <t>ホウ</t>
    </rPh>
    <phoneticPr fontId="2"/>
  </si>
  <si>
    <t>数　量</t>
    <rPh sb="0" eb="1">
      <t>カズ</t>
    </rPh>
    <rPh sb="2" eb="3">
      <t>リョウ</t>
    </rPh>
    <phoneticPr fontId="2"/>
  </si>
  <si>
    <t>単　位</t>
    <rPh sb="0" eb="1">
      <t>タン</t>
    </rPh>
    <rPh sb="2" eb="3">
      <t>クライ</t>
    </rPh>
    <phoneticPr fontId="2"/>
  </si>
  <si>
    <t>単　価</t>
    <rPh sb="0" eb="1">
      <t>タン</t>
    </rPh>
    <rPh sb="2" eb="3">
      <t>アタイ</t>
    </rPh>
    <phoneticPr fontId="2"/>
  </si>
  <si>
    <t>金　額</t>
    <rPh sb="0" eb="1">
      <t>キン</t>
    </rPh>
    <rPh sb="2" eb="3">
      <t>ガク</t>
    </rPh>
    <phoneticPr fontId="2"/>
  </si>
  <si>
    <t>備　考</t>
    <rPh sb="0" eb="1">
      <t>ビ</t>
    </rPh>
    <rPh sb="2" eb="3">
      <t>コウ</t>
    </rPh>
    <phoneticPr fontId="2"/>
  </si>
  <si>
    <t>掘削消耗材料費(砂質土)</t>
    <rPh sb="0" eb="2">
      <t>クッサク</t>
    </rPh>
    <rPh sb="2" eb="4">
      <t>ショウモウ</t>
    </rPh>
    <rPh sb="4" eb="6">
      <t>ザイリョウ</t>
    </rPh>
    <rPh sb="6" eb="7">
      <t>ヒ</t>
    </rPh>
    <rPh sb="8" eb="9">
      <t>スナ</t>
    </rPh>
    <rPh sb="9" eb="10">
      <t>シツ</t>
    </rPh>
    <rPh sb="10" eb="11">
      <t>ド</t>
    </rPh>
    <phoneticPr fontId="2"/>
  </si>
  <si>
    <t>φ374.7㎜</t>
    <phoneticPr fontId="2"/>
  </si>
  <si>
    <t>トリコンビット</t>
    <phoneticPr fontId="2"/>
  </si>
  <si>
    <t>ドリルパイプ</t>
    <phoneticPr fontId="2"/>
  </si>
  <si>
    <t>ドリルカラー</t>
    <phoneticPr fontId="2"/>
  </si>
  <si>
    <t>スタビライザ</t>
    <phoneticPr fontId="2"/>
  </si>
  <si>
    <t>ベントナイト</t>
    <phoneticPr fontId="2"/>
  </si>
  <si>
    <t>分散材</t>
    <rPh sb="0" eb="3">
      <t>ブンサンザイ</t>
    </rPh>
    <phoneticPr fontId="2"/>
  </si>
  <si>
    <t>テルフローE</t>
    <phoneticPr fontId="2"/>
  </si>
  <si>
    <t>脱水量減少剤</t>
    <rPh sb="0" eb="2">
      <t>ダッスイ</t>
    </rPh>
    <rPh sb="2" eb="3">
      <t>リョウ</t>
    </rPh>
    <rPh sb="3" eb="5">
      <t>ゲンショウ</t>
    </rPh>
    <rPh sb="5" eb="6">
      <t>ザイ</t>
    </rPh>
    <phoneticPr fontId="2"/>
  </si>
  <si>
    <t>逸泥防止剤</t>
    <rPh sb="0" eb="2">
      <t>イツデイ</t>
    </rPh>
    <rPh sb="2" eb="4">
      <t>ボウシ</t>
    </rPh>
    <rPh sb="4" eb="5">
      <t>ザイ</t>
    </rPh>
    <phoneticPr fontId="2"/>
  </si>
  <si>
    <t>抑留防止剤</t>
    <rPh sb="0" eb="2">
      <t>ヨクリュウ</t>
    </rPh>
    <rPh sb="2" eb="4">
      <t>ボウシ</t>
    </rPh>
    <rPh sb="4" eb="5">
      <t>ザイ</t>
    </rPh>
    <phoneticPr fontId="2"/>
  </si>
  <si>
    <t>試錐機消耗費</t>
    <rPh sb="0" eb="1">
      <t>シ</t>
    </rPh>
    <rPh sb="1" eb="2">
      <t>スイ</t>
    </rPh>
    <rPh sb="2" eb="3">
      <t>キ</t>
    </rPh>
    <rPh sb="3" eb="5">
      <t>ショウモウ</t>
    </rPh>
    <rPh sb="5" eb="6">
      <t>ヒ</t>
    </rPh>
    <phoneticPr fontId="2"/>
  </si>
  <si>
    <t>ポンプ消耗費</t>
    <rPh sb="3" eb="5">
      <t>ショウモウ</t>
    </rPh>
    <rPh sb="5" eb="6">
      <t>ヒ</t>
    </rPh>
    <phoneticPr fontId="2"/>
  </si>
  <si>
    <t>その他消耗費</t>
    <rPh sb="2" eb="3">
      <t>タ</t>
    </rPh>
    <rPh sb="3" eb="5">
      <t>ショウモウ</t>
    </rPh>
    <rPh sb="5" eb="6">
      <t>ヒ</t>
    </rPh>
    <phoneticPr fontId="2"/>
  </si>
  <si>
    <t>砂質土　φ374.7㎜　掘削</t>
    <rPh sb="0" eb="1">
      <t>スナ</t>
    </rPh>
    <rPh sb="1" eb="2">
      <t>シツ</t>
    </rPh>
    <rPh sb="2" eb="3">
      <t>ド</t>
    </rPh>
    <rPh sb="12" eb="14">
      <t>クッサク</t>
    </rPh>
    <phoneticPr fontId="2"/>
  </si>
  <si>
    <t>2丁使用</t>
    <rPh sb="1" eb="2">
      <t>チョウ</t>
    </rPh>
    <rPh sb="2" eb="4">
      <t>シヨウ</t>
    </rPh>
    <phoneticPr fontId="2"/>
  </si>
  <si>
    <t>丁</t>
    <rPh sb="0" eb="1">
      <t>チョウ</t>
    </rPh>
    <phoneticPr fontId="2"/>
  </si>
  <si>
    <t>ｍあたり掘削消耗品費 計</t>
    <rPh sb="4" eb="6">
      <t>クッサク</t>
    </rPh>
    <rPh sb="6" eb="8">
      <t>ショウモウ</t>
    </rPh>
    <rPh sb="8" eb="9">
      <t>ヒン</t>
    </rPh>
    <rPh sb="9" eb="10">
      <t>ヒ</t>
    </rPh>
    <rPh sb="11" eb="12">
      <t>ケイ</t>
    </rPh>
    <phoneticPr fontId="2"/>
  </si>
  <si>
    <t>基</t>
    <rPh sb="0" eb="1">
      <t>キ</t>
    </rPh>
    <phoneticPr fontId="2"/>
  </si>
  <si>
    <t>資材費</t>
    <rPh sb="0" eb="2">
      <t>シザイ</t>
    </rPh>
    <rPh sb="2" eb="3">
      <t>ヒ</t>
    </rPh>
    <phoneticPr fontId="2"/>
  </si>
  <si>
    <t>プルボックス</t>
    <phoneticPr fontId="2"/>
  </si>
  <si>
    <t>SUS製　300□×300　防水型　</t>
    <rPh sb="3" eb="4">
      <t>セイ</t>
    </rPh>
    <rPh sb="14" eb="16">
      <t>ボウスイ</t>
    </rPh>
    <rPh sb="16" eb="17">
      <t>カタ</t>
    </rPh>
    <phoneticPr fontId="2"/>
  </si>
  <si>
    <t>工事費</t>
    <rPh sb="0" eb="2">
      <t>コウジ</t>
    </rPh>
    <rPh sb="2" eb="3">
      <t>ヒ</t>
    </rPh>
    <phoneticPr fontId="2"/>
  </si>
  <si>
    <t>バックホウ床掘</t>
    <rPh sb="5" eb="6">
      <t>トコ</t>
    </rPh>
    <rPh sb="6" eb="7">
      <t>ホ</t>
    </rPh>
    <phoneticPr fontId="2"/>
  </si>
  <si>
    <t>埋戻し</t>
    <rPh sb="0" eb="2">
      <t>ウメモド</t>
    </rPh>
    <phoneticPr fontId="2"/>
  </si>
  <si>
    <t>基礎砕石</t>
    <rPh sb="0" eb="2">
      <t>キソ</t>
    </rPh>
    <rPh sb="2" eb="4">
      <t>サイセキ</t>
    </rPh>
    <phoneticPr fontId="2"/>
  </si>
  <si>
    <t>RC-40 　t=20cm</t>
    <phoneticPr fontId="2"/>
  </si>
  <si>
    <t>均しコンクリート</t>
    <rPh sb="0" eb="1">
      <t>ナラ</t>
    </rPh>
    <phoneticPr fontId="2"/>
  </si>
  <si>
    <t>18-8-40　t=10cm　人力打設</t>
    <rPh sb="15" eb="17">
      <t>ジンリキ</t>
    </rPh>
    <rPh sb="17" eb="19">
      <t>ダセツ</t>
    </rPh>
    <phoneticPr fontId="2"/>
  </si>
  <si>
    <t>残土運搬</t>
    <rPh sb="0" eb="2">
      <t>ザンド</t>
    </rPh>
    <rPh sb="2" eb="4">
      <t>ウンパン</t>
    </rPh>
    <phoneticPr fontId="2"/>
  </si>
  <si>
    <t>残土処理</t>
    <rPh sb="0" eb="2">
      <t>ザンド</t>
    </rPh>
    <rPh sb="2" eb="4">
      <t>ショリ</t>
    </rPh>
    <phoneticPr fontId="2"/>
  </si>
  <si>
    <t>ピット据付け工</t>
    <rPh sb="3" eb="5">
      <t>スエツ</t>
    </rPh>
    <rPh sb="6" eb="7">
      <t>コウ</t>
    </rPh>
    <phoneticPr fontId="2"/>
  </si>
  <si>
    <t>あたり</t>
    <phoneticPr fontId="2"/>
  </si>
  <si>
    <t>φ269.9㎜</t>
    <phoneticPr fontId="2"/>
  </si>
  <si>
    <t>200㎜</t>
    <phoneticPr fontId="2"/>
  </si>
  <si>
    <t>3丁使用</t>
    <rPh sb="1" eb="2">
      <t>チョウ</t>
    </rPh>
    <rPh sb="2" eb="4">
      <t>シヨウ</t>
    </rPh>
    <phoneticPr fontId="2"/>
  </si>
  <si>
    <t>砂質土　φ269.9㎜　掘削</t>
    <rPh sb="0" eb="1">
      <t>スナ</t>
    </rPh>
    <rPh sb="1" eb="2">
      <t>シツ</t>
    </rPh>
    <rPh sb="2" eb="3">
      <t>ド</t>
    </rPh>
    <rPh sb="12" eb="14">
      <t>クッサク</t>
    </rPh>
    <phoneticPr fontId="2"/>
  </si>
  <si>
    <t>ツースタイプ　400㎜</t>
    <phoneticPr fontId="2"/>
  </si>
  <si>
    <t>掘削消耗材料費(軟　岩)</t>
    <rPh sb="0" eb="2">
      <t>クッサク</t>
    </rPh>
    <rPh sb="2" eb="4">
      <t>ショウモウ</t>
    </rPh>
    <rPh sb="4" eb="6">
      <t>ザイリョウ</t>
    </rPh>
    <rPh sb="6" eb="7">
      <t>ヒ</t>
    </rPh>
    <rPh sb="8" eb="9">
      <t>ナン</t>
    </rPh>
    <rPh sb="10" eb="11">
      <t>ガン</t>
    </rPh>
    <phoneticPr fontId="2"/>
  </si>
  <si>
    <t>φ193.7㎜</t>
    <phoneticPr fontId="2"/>
  </si>
  <si>
    <t>ツースタイプ　200㎜</t>
    <phoneticPr fontId="2"/>
  </si>
  <si>
    <t>砂質土　φ193.7㎜　掘削</t>
    <rPh sb="0" eb="1">
      <t>スナ</t>
    </rPh>
    <rPh sb="1" eb="2">
      <t>シツ</t>
    </rPh>
    <rPh sb="2" eb="3">
      <t>ド</t>
    </rPh>
    <rPh sb="12" eb="14">
      <t>クッサク</t>
    </rPh>
    <phoneticPr fontId="2"/>
  </si>
  <si>
    <t>φ142.9㎜</t>
    <phoneticPr fontId="2"/>
  </si>
  <si>
    <t>砂質土　φ142.9㎜　掘削</t>
    <rPh sb="0" eb="1">
      <t>スナ</t>
    </rPh>
    <rPh sb="1" eb="2">
      <t>シツ</t>
    </rPh>
    <rPh sb="2" eb="3">
      <t>ド</t>
    </rPh>
    <rPh sb="12" eb="14">
      <t>クッサク</t>
    </rPh>
    <phoneticPr fontId="2"/>
  </si>
  <si>
    <t>インサートタイプ　142.9㎜</t>
    <phoneticPr fontId="2"/>
  </si>
  <si>
    <t>4-3/4"DC</t>
    <phoneticPr fontId="2"/>
  </si>
  <si>
    <t>89.1㎜</t>
    <phoneticPr fontId="2"/>
  </si>
  <si>
    <t>ハンドホール　内寸1500×1500×1500H　φ600マンホール　蓋荷重:20KN(T-2)</t>
    <rPh sb="7" eb="9">
      <t>ウチスン</t>
    </rPh>
    <rPh sb="35" eb="36">
      <t>フタ</t>
    </rPh>
    <rPh sb="36" eb="38">
      <t>カジュウ</t>
    </rPh>
    <phoneticPr fontId="2"/>
  </si>
  <si>
    <t>374.7mm砂質土相当</t>
    <rPh sb="7" eb="8">
      <t>スナ</t>
    </rPh>
    <rPh sb="8" eb="9">
      <t>シツ</t>
    </rPh>
    <rPh sb="9" eb="10">
      <t>ド</t>
    </rPh>
    <rPh sb="10" eb="12">
      <t>ソウトウ</t>
    </rPh>
    <phoneticPr fontId="2"/>
  </si>
  <si>
    <t>φ142.9mm軟岩相当</t>
    <rPh sb="8" eb="10">
      <t>ナンガン</t>
    </rPh>
    <rPh sb="10" eb="12">
      <t>ソウトウ</t>
    </rPh>
    <phoneticPr fontId="2"/>
  </si>
  <si>
    <t>φ193.7mm軟岩相当</t>
    <rPh sb="8" eb="10">
      <t>ナンガン</t>
    </rPh>
    <rPh sb="10" eb="12">
      <t>ソウトウ</t>
    </rPh>
    <phoneticPr fontId="2"/>
  </si>
  <si>
    <t>試錐機D</t>
    <phoneticPr fontId="2"/>
  </si>
  <si>
    <t>温泉パイプ</t>
    <rPh sb="0" eb="2">
      <t>オンセン</t>
    </rPh>
    <phoneticPr fontId="2"/>
  </si>
  <si>
    <t>50m/巻</t>
    <rPh sb="4" eb="5">
      <t>マキ</t>
    </rPh>
    <phoneticPr fontId="2"/>
  </si>
  <si>
    <t>巻</t>
    <rPh sb="0" eb="1">
      <t>マキ</t>
    </rPh>
    <phoneticPr fontId="2"/>
  </si>
  <si>
    <t>アダプターオネジ</t>
    <phoneticPr fontId="2"/>
  </si>
  <si>
    <t>65A</t>
    <phoneticPr fontId="2"/>
  </si>
  <si>
    <t>ケ</t>
    <phoneticPr fontId="2"/>
  </si>
  <si>
    <t>熱収縮チューブ(端末処理用)</t>
    <rPh sb="0" eb="1">
      <t>ネツ</t>
    </rPh>
    <rPh sb="1" eb="3">
      <t>シュウシュク</t>
    </rPh>
    <rPh sb="8" eb="10">
      <t>タンマツ</t>
    </rPh>
    <rPh sb="10" eb="12">
      <t>ショリ</t>
    </rPh>
    <rPh sb="12" eb="13">
      <t>ヨウ</t>
    </rPh>
    <phoneticPr fontId="2"/>
  </si>
  <si>
    <t>IOP-T125A</t>
    <phoneticPr fontId="2"/>
  </si>
  <si>
    <t>熱収縮チューブ(接続保護用)</t>
    <rPh sb="0" eb="1">
      <t>ネツ</t>
    </rPh>
    <rPh sb="1" eb="3">
      <t>シュウシュク</t>
    </rPh>
    <rPh sb="8" eb="10">
      <t>セツゾク</t>
    </rPh>
    <rPh sb="10" eb="12">
      <t>ホゴ</t>
    </rPh>
    <rPh sb="12" eb="13">
      <t>ヨウ</t>
    </rPh>
    <phoneticPr fontId="2"/>
  </si>
  <si>
    <t>IOP-S150A</t>
    <phoneticPr fontId="2"/>
  </si>
  <si>
    <t>保温テープ</t>
    <rPh sb="0" eb="2">
      <t>ホオン</t>
    </rPh>
    <phoneticPr fontId="2"/>
  </si>
  <si>
    <t>LCHW10T6-10</t>
    <phoneticPr fontId="2"/>
  </si>
  <si>
    <t>10m/巻</t>
    <rPh sb="4" eb="5">
      <t>マキ</t>
    </rPh>
    <phoneticPr fontId="2"/>
  </si>
  <si>
    <t>65A×4.0m/本</t>
    <rPh sb="9" eb="10">
      <t>ホン</t>
    </rPh>
    <phoneticPr fontId="2"/>
  </si>
  <si>
    <t>65A×10k</t>
    <phoneticPr fontId="2"/>
  </si>
  <si>
    <t>フランジシートパッキン</t>
    <phoneticPr fontId="2"/>
  </si>
  <si>
    <t>SUSボルト・ナット</t>
    <phoneticPr fontId="2"/>
  </si>
  <si>
    <t>埋設標示シート</t>
    <rPh sb="0" eb="2">
      <t>マイセツ</t>
    </rPh>
    <rPh sb="2" eb="4">
      <t>ヒョウジ</t>
    </rPh>
    <phoneticPr fontId="2"/>
  </si>
  <si>
    <t>150W×50m/巻</t>
    <rPh sb="9" eb="10">
      <t>マキ</t>
    </rPh>
    <phoneticPr fontId="2"/>
  </si>
  <si>
    <t>機械掘削工</t>
    <rPh sb="0" eb="2">
      <t>キカイ</t>
    </rPh>
    <rPh sb="2" eb="4">
      <t>クッサク</t>
    </rPh>
    <rPh sb="4" eb="5">
      <t>コウ</t>
    </rPh>
    <phoneticPr fontId="2"/>
  </si>
  <si>
    <t>機械埋戻工</t>
    <rPh sb="0" eb="2">
      <t>キカイ</t>
    </rPh>
    <rPh sb="2" eb="4">
      <t>ウメモドシ</t>
    </rPh>
    <rPh sb="4" eb="5">
      <t>コウ</t>
    </rPh>
    <phoneticPr fontId="2"/>
  </si>
  <si>
    <t>土　工　費</t>
    <rPh sb="0" eb="1">
      <t>ド</t>
    </rPh>
    <rPh sb="2" eb="3">
      <t>コウ</t>
    </rPh>
    <rPh sb="4" eb="5">
      <t>ヒ</t>
    </rPh>
    <phoneticPr fontId="2"/>
  </si>
  <si>
    <t>75KVA</t>
    <phoneticPr fontId="2"/>
  </si>
  <si>
    <t>深度0m～22.0m=22m</t>
    <phoneticPr fontId="2"/>
  </si>
  <si>
    <t xml:space="preserve"> 掘削径φ374.7mm×22m</t>
    <phoneticPr fontId="2"/>
  </si>
  <si>
    <t>22ｍ/12.8(ｍ/8h)砂質土1方</t>
    <rPh sb="14" eb="15">
      <t>スナ</t>
    </rPh>
    <rPh sb="15" eb="16">
      <t>シツ</t>
    </rPh>
    <rPh sb="18" eb="19">
      <t>カタ</t>
    </rPh>
    <phoneticPr fontId="2"/>
  </si>
  <si>
    <t>深度22m～325m=303m</t>
    <rPh sb="1" eb="2">
      <t>ド</t>
    </rPh>
    <phoneticPr fontId="2"/>
  </si>
  <si>
    <t xml:space="preserve"> 掘削径φ269.9mm×303m</t>
    <phoneticPr fontId="2"/>
  </si>
  <si>
    <t>303ｍ/15.7(ｍ/8h)砂質土1方</t>
    <rPh sb="15" eb="16">
      <t>スナ</t>
    </rPh>
    <rPh sb="16" eb="17">
      <t>シツ</t>
    </rPh>
    <rPh sb="17" eb="18">
      <t>ド</t>
    </rPh>
    <rPh sb="19" eb="20">
      <t>カタ</t>
    </rPh>
    <phoneticPr fontId="2"/>
  </si>
  <si>
    <t>深度325m～535m=210m</t>
    <phoneticPr fontId="2"/>
  </si>
  <si>
    <t xml:space="preserve"> 掘削径φ193.7mm×210m</t>
    <phoneticPr fontId="2"/>
  </si>
  <si>
    <t>210ｍ/10.9(ｍ/8h)軟岩1方</t>
    <rPh sb="15" eb="16">
      <t>ナン</t>
    </rPh>
    <rPh sb="16" eb="17">
      <t>イワ</t>
    </rPh>
    <rPh sb="18" eb="19">
      <t>カタ</t>
    </rPh>
    <phoneticPr fontId="2"/>
  </si>
  <si>
    <t>深度535m～800m=265m</t>
    <phoneticPr fontId="2"/>
  </si>
  <si>
    <t xml:space="preserve"> 掘削径φ142.9mm265m</t>
    <phoneticPr fontId="2"/>
  </si>
  <si>
    <t>265ｍ/10.2(ｍ/8h)軟岩1方</t>
    <rPh sb="15" eb="16">
      <t>ナン</t>
    </rPh>
    <rPh sb="16" eb="17">
      <t>イワ</t>
    </rPh>
    <rPh sb="18" eb="19">
      <t>カタ</t>
    </rPh>
    <phoneticPr fontId="2"/>
  </si>
  <si>
    <t xml:space="preserve">  300m,600m,800m,　計3回</t>
    <phoneticPr fontId="2"/>
  </si>
  <si>
    <t>300ｍで1回、600mに1回、800mに1回　　　　　計3回分</t>
    <rPh sb="6" eb="7">
      <t>カイ</t>
    </rPh>
    <rPh sb="14" eb="15">
      <t>カイ</t>
    </rPh>
    <rPh sb="22" eb="23">
      <t>カイ</t>
    </rPh>
    <rPh sb="28" eb="29">
      <t>ケイ</t>
    </rPh>
    <rPh sb="30" eb="32">
      <t>カイブン</t>
    </rPh>
    <phoneticPr fontId="2"/>
  </si>
  <si>
    <t>配管用炭素鋼鋼管　　　0～22m</t>
    <rPh sb="0" eb="2">
      <t>ハイカン</t>
    </rPh>
    <rPh sb="2" eb="3">
      <t>ヨウ</t>
    </rPh>
    <rPh sb="3" eb="5">
      <t>タンソ</t>
    </rPh>
    <rPh sb="6" eb="8">
      <t>コウカン</t>
    </rPh>
    <phoneticPr fontId="2"/>
  </si>
  <si>
    <t>ストレーナー加工費</t>
    <rPh sb="6" eb="8">
      <t>カコウ</t>
    </rPh>
    <rPh sb="8" eb="9">
      <t>コウヒ</t>
    </rPh>
    <phoneticPr fontId="2"/>
  </si>
  <si>
    <t>スリット加工</t>
    <rPh sb="4" eb="6">
      <t>カコウ</t>
    </rPh>
    <phoneticPr fontId="2"/>
  </si>
  <si>
    <t>圧力配管用炭素鋼鋼管　0～325m</t>
    <rPh sb="0" eb="2">
      <t>アツリョク</t>
    </rPh>
    <rPh sb="2" eb="4">
      <t>ハイカン</t>
    </rPh>
    <rPh sb="4" eb="5">
      <t>ヨウ</t>
    </rPh>
    <rPh sb="5" eb="7">
      <t>タンソ</t>
    </rPh>
    <rPh sb="8" eb="10">
      <t>コウカン</t>
    </rPh>
    <phoneticPr fontId="2"/>
  </si>
  <si>
    <t>クニゲルV1</t>
    <phoneticPr fontId="2"/>
  </si>
  <si>
    <t>95㎜×1,000</t>
    <phoneticPr fontId="2"/>
  </si>
  <si>
    <t>ツースタイプ　250㎜</t>
    <phoneticPr fontId="2"/>
  </si>
  <si>
    <t>テルフローMX</t>
    <phoneticPr fontId="2"/>
  </si>
  <si>
    <t>技師Ａ</t>
    <rPh sb="0" eb="2">
      <t>ギシ</t>
    </rPh>
    <phoneticPr fontId="2"/>
  </si>
  <si>
    <t>φ374.7㎜　0.11*22.0m*3.4</t>
    <phoneticPr fontId="2"/>
  </si>
  <si>
    <t>φ269.9㎜　0.06*303.0m*3.4</t>
    <phoneticPr fontId="2"/>
  </si>
  <si>
    <t>φ193.7㎜　0.03*210.0m*3.5</t>
    <phoneticPr fontId="2"/>
  </si>
  <si>
    <t>φ142.9㎜　0.02*265m*3.5</t>
    <phoneticPr fontId="2"/>
  </si>
  <si>
    <t>30kw</t>
    <phoneticPr fontId="2"/>
  </si>
  <si>
    <t>50kw</t>
    <phoneticPr fontId="2"/>
  </si>
  <si>
    <t>％</t>
    <phoneticPr fontId="9"/>
  </si>
  <si>
    <t>30kw級</t>
    <rPh sb="4" eb="5">
      <t>キュウ</t>
    </rPh>
    <phoneticPr fontId="2"/>
  </si>
  <si>
    <t>グラウトミキサ</t>
    <phoneticPr fontId="2"/>
  </si>
  <si>
    <t>マッドスクリーン</t>
    <phoneticPr fontId="2"/>
  </si>
  <si>
    <t>11kw</t>
    <phoneticPr fontId="2"/>
  </si>
  <si>
    <t>2.2kw</t>
    <phoneticPr fontId="2"/>
  </si>
  <si>
    <t>7.7kw</t>
    <phoneticPr fontId="2"/>
  </si>
  <si>
    <t>交流アーク式　300A</t>
    <rPh sb="0" eb="2">
      <t>コウリュウ</t>
    </rPh>
    <rPh sb="5" eb="6">
      <t>シキ</t>
    </rPh>
    <phoneticPr fontId="2"/>
  </si>
  <si>
    <t>タンク容量10㎥</t>
    <rPh sb="3" eb="5">
      <t>ヨウリョウ</t>
    </rPh>
    <phoneticPr fontId="2"/>
  </si>
  <si>
    <t>供用　2基使用</t>
    <rPh sb="4" eb="5">
      <t>キ</t>
    </rPh>
    <rPh sb="5" eb="7">
      <t>シヨウ</t>
    </rPh>
    <phoneticPr fontId="2"/>
  </si>
  <si>
    <t>SUS丸ワッシャー</t>
    <rPh sb="3" eb="4">
      <t>マル</t>
    </rPh>
    <phoneticPr fontId="2"/>
  </si>
  <si>
    <t>M16用</t>
    <rPh sb="3" eb="4">
      <t>ヨウ</t>
    </rPh>
    <phoneticPr fontId="2"/>
  </si>
  <si>
    <t>テルストップG</t>
    <phoneticPr fontId="2"/>
  </si>
  <si>
    <t>テルセローズTE-MS</t>
    <phoneticPr fontId="2"/>
  </si>
  <si>
    <t>テルクリーン</t>
    <phoneticPr fontId="2"/>
  </si>
  <si>
    <t>W600×H700×L95000</t>
    <phoneticPr fontId="2"/>
  </si>
  <si>
    <t>とび土工</t>
    <rPh sb="2" eb="4">
      <t>ドコウ</t>
    </rPh>
    <phoneticPr fontId="2"/>
  </si>
  <si>
    <t>特殊運転手</t>
    <rPh sb="0" eb="2">
      <t>トクシュ</t>
    </rPh>
    <rPh sb="2" eb="5">
      <t>ウンテンシュ</t>
    </rPh>
    <phoneticPr fontId="2"/>
  </si>
  <si>
    <t>技師Ａ</t>
    <phoneticPr fontId="2"/>
  </si>
  <si>
    <t>設備機械工</t>
    <rPh sb="0" eb="5">
      <t>セツビキカイコウ</t>
    </rPh>
    <phoneticPr fontId="2"/>
  </si>
  <si>
    <t>全揚程122～62.2m　吐出量333～625ℓ/分</t>
    <rPh sb="0" eb="3">
      <t>ゼンヨウテイ</t>
    </rPh>
    <rPh sb="13" eb="15">
      <t>トシュツ</t>
    </rPh>
    <rPh sb="15" eb="16">
      <t>リョウ</t>
    </rPh>
    <rPh sb="25" eb="26">
      <t>フン</t>
    </rPh>
    <phoneticPr fontId="14"/>
  </si>
  <si>
    <t>深井戸用水中ポンプ　型式：SP30-13st-11kw</t>
    <rPh sb="0" eb="4">
      <t>フカイドヨウ</t>
    </rPh>
    <rPh sb="4" eb="6">
      <t>スイチュウ</t>
    </rPh>
    <rPh sb="10" eb="12">
      <t>カタシキ</t>
    </rPh>
    <phoneticPr fontId="14"/>
  </si>
  <si>
    <t>防水ケーブル</t>
    <rPh sb="0" eb="2">
      <t>ボウスイ</t>
    </rPh>
    <phoneticPr fontId="14"/>
  </si>
  <si>
    <t>22sq×150m×2本</t>
    <rPh sb="11" eb="12">
      <t>ホン</t>
    </rPh>
    <phoneticPr fontId="14"/>
  </si>
  <si>
    <t>購入済みポンプ挿入</t>
    <rPh sb="0" eb="3">
      <t>コウニュウズ</t>
    </rPh>
    <rPh sb="7" eb="9">
      <t>ソウニュウ</t>
    </rPh>
    <phoneticPr fontId="2"/>
  </si>
  <si>
    <t>購入済みケーブル使用</t>
    <rPh sb="0" eb="3">
      <t>コウニュウズ</t>
    </rPh>
    <rPh sb="8" eb="10">
      <t>シヨウ</t>
    </rPh>
    <phoneticPr fontId="2"/>
  </si>
  <si>
    <t>10ｋｍ</t>
    <phoneticPr fontId="2"/>
  </si>
  <si>
    <t>4t中型平トラック</t>
    <rPh sb="2" eb="4">
      <t>チュウガタ</t>
    </rPh>
    <rPh sb="4" eb="5">
      <t>ヒラ</t>
    </rPh>
    <phoneticPr fontId="2"/>
  </si>
  <si>
    <t>10t大型平トラック</t>
    <rPh sb="3" eb="5">
      <t>オオガタ</t>
    </rPh>
    <rPh sb="5" eb="6">
      <t>ヒラ</t>
    </rPh>
    <phoneticPr fontId="2"/>
  </si>
  <si>
    <t>ﾊﾞｯｸホー　0.45ｍ3</t>
    <phoneticPr fontId="2"/>
  </si>
  <si>
    <t>300A外周</t>
    <rPh sb="4" eb="6">
      <t>ガイシュウ</t>
    </rPh>
    <phoneticPr fontId="2"/>
  </si>
  <si>
    <t>200A外周</t>
    <rPh sb="4" eb="6">
      <t>ガイシュウ</t>
    </rPh>
    <phoneticPr fontId="2"/>
  </si>
  <si>
    <t>3.0日/箇所</t>
    <rPh sb="3" eb="4">
      <t>ニチ</t>
    </rPh>
    <rPh sb="5" eb="7">
      <t>カショ</t>
    </rPh>
    <phoneticPr fontId="2"/>
  </si>
  <si>
    <t>5.0日/箇所</t>
    <rPh sb="3" eb="4">
      <t>ニチ</t>
    </rPh>
    <rPh sb="5" eb="7">
      <t>カショ</t>
    </rPh>
    <phoneticPr fontId="2"/>
  </si>
  <si>
    <t>砂利充填(745m)・モルタル打設(5m、地上部□500)</t>
    <rPh sb="0" eb="2">
      <t>ジャリ</t>
    </rPh>
    <rPh sb="2" eb="4">
      <t>ジュウテン</t>
    </rPh>
    <rPh sb="15" eb="17">
      <t>ダセツ</t>
    </rPh>
    <rPh sb="21" eb="22">
      <t>チ</t>
    </rPh>
    <rPh sb="22" eb="24">
      <t>ジョウブ</t>
    </rPh>
    <phoneticPr fontId="2"/>
  </si>
  <si>
    <t>チャッキ弁</t>
    <rPh sb="4" eb="5">
      <t>ベン</t>
    </rPh>
    <phoneticPr fontId="2"/>
  </si>
  <si>
    <t>ScS×65A・10ｋ・F　SuS・BT・NT・Pk付き</t>
    <phoneticPr fontId="2"/>
  </si>
  <si>
    <t>2c×160m×2本　停止・復帰</t>
    <rPh sb="9" eb="10">
      <t>ホン</t>
    </rPh>
    <phoneticPr fontId="2"/>
  </si>
  <si>
    <t>MA電極</t>
    <rPh sb="2" eb="4">
      <t>デンキョク</t>
    </rPh>
    <phoneticPr fontId="14"/>
  </si>
  <si>
    <t>測温抵抗体</t>
    <rPh sb="0" eb="1">
      <t>ソク</t>
    </rPh>
    <rPh sb="1" eb="2">
      <t>オン</t>
    </rPh>
    <rPh sb="2" eb="4">
      <t>テイコウ</t>
    </rPh>
    <rPh sb="4" eb="5">
      <t>タイ</t>
    </rPh>
    <phoneticPr fontId="2"/>
  </si>
  <si>
    <t>SuS製・温度計　ケーブル20ｍ付き</t>
    <phoneticPr fontId="2"/>
  </si>
  <si>
    <t>温泉井水位（レベル）センサー</t>
    <phoneticPr fontId="2"/>
  </si>
  <si>
    <t>表示器</t>
    <phoneticPr fontId="2"/>
  </si>
  <si>
    <t>ケーブル150ｍ付き</t>
    <phoneticPr fontId="2"/>
  </si>
  <si>
    <t>面</t>
    <rPh sb="0" eb="1">
      <t>メン</t>
    </rPh>
    <phoneticPr fontId="2"/>
  </si>
  <si>
    <t>屋内壁掛型　100ｖ×温度×水位　記録メモリー</t>
    <rPh sb="17" eb="19">
      <t>キロク</t>
    </rPh>
    <phoneticPr fontId="2"/>
  </si>
  <si>
    <t>75A</t>
    <phoneticPr fontId="2"/>
  </si>
  <si>
    <t>IOP75-AD</t>
    <phoneticPr fontId="2"/>
  </si>
  <si>
    <t>IOP-75</t>
    <phoneticPr fontId="2"/>
  </si>
  <si>
    <t>90°エルボ　</t>
    <phoneticPr fontId="2"/>
  </si>
  <si>
    <t>IOP75-EL</t>
    <phoneticPr fontId="2"/>
  </si>
  <si>
    <t>ソケット　</t>
    <phoneticPr fontId="2"/>
  </si>
  <si>
    <t>IOP75S</t>
    <phoneticPr fontId="2"/>
  </si>
  <si>
    <t>耐熱性硬質ポリ塩化ビニル　</t>
    <phoneticPr fontId="2"/>
  </si>
  <si>
    <t>HT-VP</t>
    <phoneticPr fontId="2"/>
  </si>
  <si>
    <t>75A×4.0m/本</t>
    <rPh sb="9" eb="10">
      <t>ホン</t>
    </rPh>
    <phoneticPr fontId="2"/>
  </si>
  <si>
    <t>150A×4.0m/本</t>
    <rPh sb="10" eb="11">
      <t>ホン</t>
    </rPh>
    <phoneticPr fontId="2"/>
  </si>
  <si>
    <t>同上継手　</t>
    <phoneticPr fontId="2"/>
  </si>
  <si>
    <t>HT-S</t>
    <phoneticPr fontId="2"/>
  </si>
  <si>
    <t>150A</t>
    <phoneticPr fontId="2"/>
  </si>
  <si>
    <t>HT-L</t>
    <phoneticPr fontId="2"/>
  </si>
  <si>
    <t>HT-T</t>
    <phoneticPr fontId="2"/>
  </si>
  <si>
    <t>HT-F</t>
    <phoneticPr fontId="2"/>
  </si>
  <si>
    <t>C-PVC・EPDM</t>
    <phoneticPr fontId="2"/>
  </si>
  <si>
    <t>80A</t>
    <phoneticPr fontId="2"/>
  </si>
  <si>
    <t>バタフライ弁　給湯用　</t>
    <phoneticPr fontId="2"/>
  </si>
  <si>
    <t>G-10BJUF</t>
    <phoneticPr fontId="2"/>
  </si>
  <si>
    <t>上記用SUSボルト・ナット</t>
    <rPh sb="0" eb="3">
      <t>ジョウキヨウ</t>
    </rPh>
    <phoneticPr fontId="2"/>
  </si>
  <si>
    <t>M16×75</t>
    <phoneticPr fontId="2"/>
  </si>
  <si>
    <t>SUS304パイプ</t>
    <phoneticPr fontId="2"/>
  </si>
  <si>
    <t>t3.5　4.0m/本</t>
    <phoneticPr fontId="2"/>
  </si>
  <si>
    <t>SUS-S</t>
    <phoneticPr fontId="2"/>
  </si>
  <si>
    <t>ねじ込み</t>
    <phoneticPr fontId="2"/>
  </si>
  <si>
    <t>80A×65A</t>
    <phoneticPr fontId="2"/>
  </si>
  <si>
    <t>SUS-L</t>
    <phoneticPr fontId="2"/>
  </si>
  <si>
    <t>SUS-T</t>
    <phoneticPr fontId="2"/>
  </si>
  <si>
    <t>SUS-角Ni</t>
    <phoneticPr fontId="2"/>
  </si>
  <si>
    <t>SUS-相F</t>
    <phoneticPr fontId="2"/>
  </si>
  <si>
    <t>ケ</t>
  </si>
  <si>
    <t>SUS製ラインポンプ</t>
    <phoneticPr fontId="2"/>
  </si>
  <si>
    <t>PSS655E2.2</t>
    <phoneticPr fontId="2"/>
  </si>
  <si>
    <t>200V-2.2kw</t>
    <phoneticPr fontId="2"/>
  </si>
  <si>
    <t>台</t>
    <rPh sb="0" eb="1">
      <t>ダイ</t>
    </rPh>
    <phoneticPr fontId="2"/>
  </si>
  <si>
    <t>上記制御盤</t>
    <phoneticPr fontId="2"/>
  </si>
  <si>
    <t>G1-22HA</t>
    <phoneticPr fontId="2"/>
  </si>
  <si>
    <t>（屋内壁掛型）2.2kw</t>
    <phoneticPr fontId="2"/>
  </si>
  <si>
    <t>フレキシブル継手</t>
    <phoneticPr fontId="2"/>
  </si>
  <si>
    <t>（防振用）ユーフレックスSUS</t>
    <phoneticPr fontId="2"/>
  </si>
  <si>
    <t>65A×106L</t>
    <phoneticPr fontId="2"/>
  </si>
  <si>
    <t>温泉管用</t>
    <rPh sb="0" eb="2">
      <t>オンセン</t>
    </rPh>
    <rPh sb="2" eb="3">
      <t>カン</t>
    </rPh>
    <rPh sb="3" eb="4">
      <t>ヨウ</t>
    </rPh>
    <phoneticPr fontId="2"/>
  </si>
  <si>
    <t>支持金具</t>
    <phoneticPr fontId="2"/>
  </si>
  <si>
    <t>（アングル等）</t>
    <phoneticPr fontId="2"/>
  </si>
  <si>
    <t>滅菌装置</t>
    <rPh sb="0" eb="2">
      <t>メッキン</t>
    </rPh>
    <rPh sb="2" eb="4">
      <t>ソウチ</t>
    </rPh>
    <phoneticPr fontId="2"/>
  </si>
  <si>
    <t>消耗品費</t>
    <rPh sb="0" eb="3">
      <t>ショウモウヒン</t>
    </rPh>
    <rPh sb="3" eb="4">
      <t>ヒ</t>
    </rPh>
    <phoneticPr fontId="2"/>
  </si>
  <si>
    <t>上記材料費計の</t>
    <rPh sb="0" eb="2">
      <t>ジョウキ</t>
    </rPh>
    <rPh sb="2" eb="4">
      <t>ザイリョウ</t>
    </rPh>
    <rPh sb="4" eb="5">
      <t>ヒ</t>
    </rPh>
    <rPh sb="5" eb="6">
      <t>ケイ</t>
    </rPh>
    <phoneticPr fontId="2"/>
  </si>
  <si>
    <t>労　務　費</t>
    <rPh sb="0" eb="1">
      <t>ロウ</t>
    </rPh>
    <rPh sb="2" eb="3">
      <t>ツトム</t>
    </rPh>
    <rPh sb="4" eb="5">
      <t>ヒ</t>
    </rPh>
    <phoneticPr fontId="2"/>
  </si>
  <si>
    <t>材　料　費</t>
    <rPh sb="0" eb="1">
      <t>ザイ</t>
    </rPh>
    <rPh sb="2" eb="3">
      <t>リョウ</t>
    </rPh>
    <rPh sb="4" eb="5">
      <t>ヒ</t>
    </rPh>
    <phoneticPr fontId="2"/>
  </si>
  <si>
    <t>運搬費</t>
    <rPh sb="0" eb="3">
      <t>ウンパンヒ</t>
    </rPh>
    <phoneticPr fontId="2"/>
  </si>
  <si>
    <t>4ｔクレーン付きトラック</t>
    <rPh sb="6" eb="7">
      <t>ツ</t>
    </rPh>
    <phoneticPr fontId="2"/>
  </si>
  <si>
    <t>経　費</t>
    <rPh sb="0" eb="1">
      <t>ヘ</t>
    </rPh>
    <rPh sb="2" eb="3">
      <t>ヒ</t>
    </rPh>
    <phoneticPr fontId="2"/>
  </si>
  <si>
    <t>0.02バックホウ</t>
    <phoneticPr fontId="2"/>
  </si>
  <si>
    <t>保　温　工</t>
    <rPh sb="0" eb="1">
      <t>ホ</t>
    </rPh>
    <rPh sb="2" eb="3">
      <t>オン</t>
    </rPh>
    <rPh sb="4" eb="5">
      <t>コウ</t>
    </rPh>
    <phoneticPr fontId="2"/>
  </si>
  <si>
    <t>貯湯槽（屋外・屋内）廻り配管・機械室内</t>
    <phoneticPr fontId="2"/>
  </si>
  <si>
    <t>材料含む</t>
    <phoneticPr fontId="2"/>
  </si>
  <si>
    <t>井戸蓋</t>
    <rPh sb="0" eb="2">
      <t>イド</t>
    </rPh>
    <rPh sb="2" eb="3">
      <t>フタ</t>
    </rPh>
    <phoneticPr fontId="2"/>
  </si>
  <si>
    <t>井戸径200A×SuS304×65A（RC）連成計・空気抜弁</t>
    <rPh sb="22" eb="25">
      <t>レンセイケイ</t>
    </rPh>
    <rPh sb="26" eb="29">
      <t>クウキヌ</t>
    </rPh>
    <rPh sb="29" eb="30">
      <t>ベン</t>
    </rPh>
    <phoneticPr fontId="2"/>
  </si>
  <si>
    <t>200V*11kw*ELB*SC*WA*AW　屋内自立型</t>
    <rPh sb="23" eb="25">
      <t>オクナイ</t>
    </rPh>
    <rPh sb="25" eb="28">
      <t>ジリツガタ</t>
    </rPh>
    <phoneticPr fontId="2"/>
  </si>
  <si>
    <t>コンクリート基礎</t>
    <rPh sb="6" eb="8">
      <t>キソ</t>
    </rPh>
    <phoneticPr fontId="2"/>
  </si>
  <si>
    <t>貯湯槽3m×2m×H2m、機械室2m×2m×H2m</t>
    <phoneticPr fontId="2"/>
  </si>
  <si>
    <t>有効体積10㎥</t>
    <phoneticPr fontId="2"/>
  </si>
  <si>
    <t>付属品</t>
    <rPh sb="0" eb="3">
      <t>フゾクヒン</t>
    </rPh>
    <phoneticPr fontId="2"/>
  </si>
  <si>
    <t>配送費</t>
    <rPh sb="0" eb="3">
      <t>ハイソウヒ</t>
    </rPh>
    <phoneticPr fontId="2"/>
  </si>
  <si>
    <t>貯湯槽5m×2m×H2m</t>
    <phoneticPr fontId="2"/>
  </si>
  <si>
    <t>有効体積18㎥</t>
    <phoneticPr fontId="2"/>
  </si>
  <si>
    <t>新設屋外貯湯槽</t>
    <rPh sb="0" eb="2">
      <t>シンセツ</t>
    </rPh>
    <rPh sb="2" eb="4">
      <t>オクガイ</t>
    </rPh>
    <rPh sb="4" eb="7">
      <t>チョトウソウ</t>
    </rPh>
    <phoneticPr fontId="2"/>
  </si>
  <si>
    <t>新設屋内貯湯槽</t>
    <rPh sb="0" eb="2">
      <t>シンセツ</t>
    </rPh>
    <rPh sb="2" eb="4">
      <t>オクナイ</t>
    </rPh>
    <rPh sb="4" eb="7">
      <t>チョトウソウ</t>
    </rPh>
    <phoneticPr fontId="2"/>
  </si>
  <si>
    <t>普通作業員</t>
    <rPh sb="0" eb="2">
      <t>フツウ</t>
    </rPh>
    <rPh sb="2" eb="5">
      <t>サギョウイン</t>
    </rPh>
    <phoneticPr fontId="2"/>
  </si>
  <si>
    <t>足場仮設</t>
    <rPh sb="0" eb="2">
      <t>アシバ</t>
    </rPh>
    <rPh sb="2" eb="4">
      <t>カセツ</t>
    </rPh>
    <phoneticPr fontId="2"/>
  </si>
  <si>
    <t>産業廃棄物処分費</t>
    <rPh sb="0" eb="5">
      <t>サンギョウハイキブツ</t>
    </rPh>
    <rPh sb="5" eb="8">
      <t>ショブンヒ</t>
    </rPh>
    <phoneticPr fontId="2"/>
  </si>
  <si>
    <t>ｔ</t>
    <phoneticPr fontId="2"/>
  </si>
  <si>
    <t>4tクレーン付トラック</t>
    <phoneticPr fontId="2"/>
  </si>
  <si>
    <t>日</t>
    <rPh sb="0" eb="1">
      <t>ニチ</t>
    </rPh>
    <phoneticPr fontId="2"/>
  </si>
  <si>
    <t>H=2m</t>
    <phoneticPr fontId="2"/>
  </si>
  <si>
    <t>両開き門扉　</t>
    <phoneticPr fontId="2"/>
  </si>
  <si>
    <t>SS2000-50*2000</t>
    <phoneticPr fontId="2"/>
  </si>
  <si>
    <t>基礎ブロック　</t>
    <phoneticPr fontId="2"/>
  </si>
  <si>
    <t>250*250*450</t>
    <phoneticPr fontId="2"/>
  </si>
  <si>
    <t>落とし棒ブロック　</t>
    <phoneticPr fontId="2"/>
  </si>
  <si>
    <t>200*200*200</t>
    <phoneticPr fontId="2"/>
  </si>
  <si>
    <t>UN-SS2000-50</t>
    <phoneticPr fontId="2"/>
  </si>
  <si>
    <t>（ダークブラウン）積雪型</t>
    <phoneticPr fontId="2"/>
  </si>
  <si>
    <t>基礎材</t>
    <phoneticPr fontId="2"/>
  </si>
  <si>
    <t>（砕石・砂・セメント）</t>
    <phoneticPr fontId="2"/>
  </si>
  <si>
    <t>組</t>
    <rPh sb="0" eb="1">
      <t>クミ</t>
    </rPh>
    <phoneticPr fontId="2"/>
  </si>
  <si>
    <t>工　事　費</t>
    <rPh sb="0" eb="1">
      <t>コウ</t>
    </rPh>
    <rPh sb="2" eb="3">
      <t>コト</t>
    </rPh>
    <rPh sb="4" eb="5">
      <t>ヒ</t>
    </rPh>
    <phoneticPr fontId="2"/>
  </si>
  <si>
    <t>ケーブル（電灯）</t>
    <rPh sb="5" eb="7">
      <t>デントウ</t>
    </rPh>
    <phoneticPr fontId="6"/>
  </si>
  <si>
    <t>ケーブル（動力）</t>
    <rPh sb="5" eb="7">
      <t>ドウリョク</t>
    </rPh>
    <phoneticPr fontId="6"/>
  </si>
  <si>
    <t>ケーブル（制御）</t>
    <rPh sb="5" eb="7">
      <t>セイギョ</t>
    </rPh>
    <phoneticPr fontId="6"/>
  </si>
  <si>
    <t>エフレックス管</t>
    <rPh sb="6" eb="7">
      <t>カン</t>
    </rPh>
    <phoneticPr fontId="6"/>
  </si>
  <si>
    <t>エフレックスクランプ</t>
    <phoneticPr fontId="6"/>
  </si>
  <si>
    <t>ベルマウス</t>
    <phoneticPr fontId="6"/>
  </si>
  <si>
    <t>600V　CVT　14sq</t>
    <phoneticPr fontId="6"/>
  </si>
  <si>
    <t>600V　CVT　22sq</t>
    <phoneticPr fontId="6"/>
  </si>
  <si>
    <t>600V　CVT　38sq</t>
    <phoneticPr fontId="6"/>
  </si>
  <si>
    <t>VCT2sq-3c</t>
    <phoneticPr fontId="6"/>
  </si>
  <si>
    <t>FEP30</t>
    <phoneticPr fontId="6"/>
  </si>
  <si>
    <t>FEP40</t>
    <phoneticPr fontId="6"/>
  </si>
  <si>
    <t>FEP65</t>
    <phoneticPr fontId="6"/>
  </si>
  <si>
    <t>FEP80</t>
    <phoneticPr fontId="6"/>
  </si>
  <si>
    <t>CL30</t>
    <phoneticPr fontId="6"/>
  </si>
  <si>
    <t>CL40</t>
    <phoneticPr fontId="6"/>
  </si>
  <si>
    <t>CL65</t>
    <phoneticPr fontId="6"/>
  </si>
  <si>
    <t>CL80</t>
    <phoneticPr fontId="6"/>
  </si>
  <si>
    <t>FM-30</t>
    <phoneticPr fontId="6"/>
  </si>
  <si>
    <t>FM-40</t>
    <phoneticPr fontId="6"/>
  </si>
  <si>
    <t>FM-65</t>
    <phoneticPr fontId="6"/>
  </si>
  <si>
    <t>FM-80</t>
    <phoneticPr fontId="6"/>
  </si>
  <si>
    <t>金属可とう電線管</t>
    <rPh sb="0" eb="2">
      <t>キンゾク</t>
    </rPh>
    <rPh sb="2" eb="3">
      <t>カ</t>
    </rPh>
    <rPh sb="5" eb="7">
      <t>デンセン</t>
    </rPh>
    <rPh sb="7" eb="8">
      <t>カン</t>
    </rPh>
    <phoneticPr fontId="6"/>
  </si>
  <si>
    <t>2種：ビニル被覆#30</t>
    <rPh sb="1" eb="2">
      <t>シュ</t>
    </rPh>
    <rPh sb="6" eb="8">
      <t>ヒフク</t>
    </rPh>
    <phoneticPr fontId="6"/>
  </si>
  <si>
    <t>2種：ビニル被覆#38</t>
    <rPh sb="1" eb="2">
      <t>シュ</t>
    </rPh>
    <rPh sb="6" eb="8">
      <t>ヒフク</t>
    </rPh>
    <phoneticPr fontId="6"/>
  </si>
  <si>
    <t>2種：ビニル被覆#50</t>
    <rPh sb="1" eb="2">
      <t>シュ</t>
    </rPh>
    <rPh sb="6" eb="8">
      <t>ヒフク</t>
    </rPh>
    <phoneticPr fontId="6"/>
  </si>
  <si>
    <t>ボックスコネクター</t>
    <phoneticPr fontId="6"/>
  </si>
  <si>
    <t>WP　WBG#30</t>
    <phoneticPr fontId="6"/>
  </si>
  <si>
    <t>WP　WBG#38</t>
    <phoneticPr fontId="6"/>
  </si>
  <si>
    <t>WP　WBG#50</t>
    <phoneticPr fontId="6"/>
  </si>
  <si>
    <t>盤用キャビネット</t>
    <rPh sb="0" eb="2">
      <t>バンヨウ</t>
    </rPh>
    <phoneticPr fontId="6"/>
  </si>
  <si>
    <t>B12-43</t>
    <phoneticPr fontId="6"/>
  </si>
  <si>
    <t>B14-64</t>
    <phoneticPr fontId="6"/>
  </si>
  <si>
    <t>各ポンプ盤取付金具</t>
    <rPh sb="0" eb="1">
      <t>カク</t>
    </rPh>
    <rPh sb="4" eb="5">
      <t>バン</t>
    </rPh>
    <rPh sb="5" eb="7">
      <t>トリツケ</t>
    </rPh>
    <rPh sb="7" eb="9">
      <t>カナグ</t>
    </rPh>
    <phoneticPr fontId="6"/>
  </si>
  <si>
    <t>D-1他</t>
    <rPh sb="3" eb="4">
      <t>ホカ</t>
    </rPh>
    <phoneticPr fontId="6"/>
  </si>
  <si>
    <t>ｍ</t>
    <phoneticPr fontId="6"/>
  </si>
  <si>
    <t>ヶ</t>
    <phoneticPr fontId="6"/>
  </si>
  <si>
    <t>面</t>
    <rPh sb="0" eb="1">
      <t>メン</t>
    </rPh>
    <phoneticPr fontId="6"/>
  </si>
  <si>
    <t>式</t>
    <rPh sb="0" eb="1">
      <t>シキ</t>
    </rPh>
    <phoneticPr fontId="6"/>
  </si>
  <si>
    <t>サーキットブレーカー（動力）</t>
    <rPh sb="11" eb="13">
      <t>ドウリョク</t>
    </rPh>
    <phoneticPr fontId="6"/>
  </si>
  <si>
    <t>MCB3P　125A</t>
    <phoneticPr fontId="6"/>
  </si>
  <si>
    <t>MCB3P　75A</t>
    <phoneticPr fontId="6"/>
  </si>
  <si>
    <t>MCB3P　50A</t>
    <phoneticPr fontId="6"/>
  </si>
  <si>
    <t>漏電ブレーカー（電灯）</t>
    <rPh sb="0" eb="2">
      <t>ロウデン</t>
    </rPh>
    <rPh sb="8" eb="10">
      <t>デントウ</t>
    </rPh>
    <phoneticPr fontId="6"/>
  </si>
  <si>
    <t>ELB3P　30A</t>
    <phoneticPr fontId="6"/>
  </si>
  <si>
    <t>ベビーブレーカー（電灯）</t>
    <rPh sb="9" eb="11">
      <t>デントウ</t>
    </rPh>
    <phoneticPr fontId="6"/>
  </si>
  <si>
    <t>MCB2P　20A</t>
    <phoneticPr fontId="6"/>
  </si>
  <si>
    <t>プルボックス　SUS</t>
    <phoneticPr fontId="6"/>
  </si>
  <si>
    <t>300×300×200　WP</t>
    <phoneticPr fontId="6"/>
  </si>
  <si>
    <t>400×300×300　WP</t>
    <phoneticPr fontId="6"/>
  </si>
  <si>
    <t>埋設標示シート　</t>
    <rPh sb="0" eb="2">
      <t>マイセツ</t>
    </rPh>
    <rPh sb="2" eb="4">
      <t>ヒョウジ</t>
    </rPh>
    <phoneticPr fontId="6"/>
  </si>
  <si>
    <t>低圧ダブル</t>
    <phoneticPr fontId="6"/>
  </si>
  <si>
    <t>150W×50m</t>
    <phoneticPr fontId="6"/>
  </si>
  <si>
    <t>巻</t>
    <rPh sb="0" eb="1">
      <t>マ</t>
    </rPh>
    <phoneticPr fontId="6"/>
  </si>
  <si>
    <t>接地工事</t>
    <rPh sb="0" eb="2">
      <t>セッチ</t>
    </rPh>
    <rPh sb="2" eb="4">
      <t>コウジ</t>
    </rPh>
    <phoneticPr fontId="6"/>
  </si>
  <si>
    <t>ED</t>
    <phoneticPr fontId="6"/>
  </si>
  <si>
    <t>換気扇</t>
    <rPh sb="0" eb="3">
      <t>カンキセン</t>
    </rPh>
    <phoneticPr fontId="6"/>
  </si>
  <si>
    <t>FX-25PH6</t>
    <phoneticPr fontId="6"/>
  </si>
  <si>
    <t>台</t>
    <rPh sb="0" eb="1">
      <t>ダイ</t>
    </rPh>
    <phoneticPr fontId="6"/>
  </si>
  <si>
    <t>フード（SUS)</t>
    <phoneticPr fontId="6"/>
  </si>
  <si>
    <t>FY-HXL251</t>
    <phoneticPr fontId="6"/>
  </si>
  <si>
    <t>換気扇・フード取付費</t>
    <rPh sb="0" eb="3">
      <t>カンキセン</t>
    </rPh>
    <rPh sb="7" eb="10">
      <t>トリツケヒ</t>
    </rPh>
    <phoneticPr fontId="6"/>
  </si>
  <si>
    <t>照明器具</t>
    <rPh sb="0" eb="2">
      <t>ショウメイ</t>
    </rPh>
    <rPh sb="2" eb="4">
      <t>キグ</t>
    </rPh>
    <phoneticPr fontId="6"/>
  </si>
  <si>
    <t>XFX450NENLE9</t>
    <phoneticPr fontId="6"/>
  </si>
  <si>
    <t>内部照明・換気扇・コンセント配線費</t>
    <rPh sb="0" eb="2">
      <t>ナイブ</t>
    </rPh>
    <rPh sb="2" eb="4">
      <t>ショウメイ</t>
    </rPh>
    <rPh sb="5" eb="8">
      <t>カンキセン</t>
    </rPh>
    <rPh sb="14" eb="17">
      <t>ハイセンヒ</t>
    </rPh>
    <phoneticPr fontId="6"/>
  </si>
  <si>
    <t>箇所</t>
    <rPh sb="0" eb="2">
      <t>カショ</t>
    </rPh>
    <phoneticPr fontId="6"/>
  </si>
  <si>
    <t>外部貯湯槽廻り配線費</t>
    <rPh sb="0" eb="2">
      <t>ガイブ</t>
    </rPh>
    <rPh sb="2" eb="5">
      <t>チョトウソウ</t>
    </rPh>
    <rPh sb="5" eb="6">
      <t>マワ</t>
    </rPh>
    <rPh sb="7" eb="10">
      <t>ハイセンヒ</t>
    </rPh>
    <phoneticPr fontId="6"/>
  </si>
  <si>
    <t>防水処理配管</t>
    <phoneticPr fontId="6"/>
  </si>
  <si>
    <t>コンクリート桝　</t>
    <rPh sb="6" eb="7">
      <t>マス</t>
    </rPh>
    <phoneticPr fontId="6"/>
  </si>
  <si>
    <t>□600×H600</t>
    <phoneticPr fontId="6"/>
  </si>
  <si>
    <t>基</t>
    <rPh sb="0" eb="1">
      <t>キ</t>
    </rPh>
    <phoneticPr fontId="6"/>
  </si>
  <si>
    <t>マンホールカバー</t>
    <phoneticPr fontId="6"/>
  </si>
  <si>
    <t>軽荷重（敷2t）</t>
    <rPh sb="0" eb="3">
      <t>ケイカジュウ</t>
    </rPh>
    <rPh sb="4" eb="5">
      <t>シキ</t>
    </rPh>
    <phoneticPr fontId="6"/>
  </si>
  <si>
    <t>MS2K-600</t>
    <phoneticPr fontId="6"/>
  </si>
  <si>
    <t>枚</t>
    <rPh sb="0" eb="1">
      <t>マイ</t>
    </rPh>
    <phoneticPr fontId="6"/>
  </si>
  <si>
    <t>雑材消耗品</t>
    <rPh sb="0" eb="2">
      <t>ザツザイ</t>
    </rPh>
    <rPh sb="2" eb="5">
      <t>ショウモウヒン</t>
    </rPh>
    <phoneticPr fontId="6"/>
  </si>
  <si>
    <t>電気保安協会立会費</t>
    <rPh sb="0" eb="2">
      <t>デンキ</t>
    </rPh>
    <rPh sb="2" eb="6">
      <t>ホアンキョウカイ</t>
    </rPh>
    <rPh sb="6" eb="9">
      <t>タチアイヒ</t>
    </rPh>
    <phoneticPr fontId="2"/>
  </si>
  <si>
    <t>重機費</t>
    <rPh sb="0" eb="3">
      <t>ジュウキヒ</t>
    </rPh>
    <phoneticPr fontId="2"/>
  </si>
  <si>
    <t>既設解体撤去・新規設置工</t>
    <rPh sb="0" eb="2">
      <t>キセツ</t>
    </rPh>
    <rPh sb="2" eb="6">
      <t>カイタイテッキョ</t>
    </rPh>
    <rPh sb="7" eb="9">
      <t>シンキ</t>
    </rPh>
    <rPh sb="9" eb="11">
      <t>セッチ</t>
    </rPh>
    <rPh sb="11" eb="12">
      <t>コウ</t>
    </rPh>
    <phoneticPr fontId="2"/>
  </si>
  <si>
    <t>敷鉄板22*1524*6096*35枚、22*1524*3015*2枚</t>
    <rPh sb="0" eb="1">
      <t>シキ</t>
    </rPh>
    <rPh sb="1" eb="3">
      <t>テッパン</t>
    </rPh>
    <rPh sb="18" eb="19">
      <t>マイ</t>
    </rPh>
    <rPh sb="34" eb="35">
      <t>マイ</t>
    </rPh>
    <phoneticPr fontId="2"/>
  </si>
  <si>
    <t>1604㎏/枚</t>
    <rPh sb="6" eb="7">
      <t>マイ</t>
    </rPh>
    <phoneticPr fontId="2"/>
  </si>
  <si>
    <t>802㎏/枚</t>
    <rPh sb="5" eb="6">
      <t>マイ</t>
    </rPh>
    <phoneticPr fontId="2"/>
  </si>
  <si>
    <t>本工事内訳</t>
    <rPh sb="0" eb="3">
      <t>ホンコウジ</t>
    </rPh>
    <rPh sb="3" eb="5">
      <t>ウチワケ</t>
    </rPh>
    <phoneticPr fontId="9"/>
  </si>
  <si>
    <t>費　　目</t>
    <rPh sb="0" eb="1">
      <t>ヒ</t>
    </rPh>
    <rPh sb="3" eb="4">
      <t>メ</t>
    </rPh>
    <phoneticPr fontId="9"/>
  </si>
  <si>
    <t>工　　種</t>
    <phoneticPr fontId="9"/>
  </si>
  <si>
    <t>種　　別</t>
    <rPh sb="0" eb="1">
      <t>シュ</t>
    </rPh>
    <rPh sb="3" eb="4">
      <t>ベツ</t>
    </rPh>
    <phoneticPr fontId="9"/>
  </si>
  <si>
    <t>規　　格</t>
    <rPh sb="0" eb="1">
      <t>キ</t>
    </rPh>
    <rPh sb="3" eb="4">
      <t>カク</t>
    </rPh>
    <phoneticPr fontId="9"/>
  </si>
  <si>
    <t>細　　別</t>
    <rPh sb="0" eb="1">
      <t>ホソ</t>
    </rPh>
    <rPh sb="3" eb="4">
      <t>ベツ</t>
    </rPh>
    <phoneticPr fontId="9"/>
  </si>
  <si>
    <t>数　量</t>
    <rPh sb="0" eb="1">
      <t>カズ</t>
    </rPh>
    <rPh sb="2" eb="3">
      <t>リョウ</t>
    </rPh>
    <phoneticPr fontId="9"/>
  </si>
  <si>
    <t>単　　価</t>
    <rPh sb="0" eb="1">
      <t>タン</t>
    </rPh>
    <rPh sb="3" eb="4">
      <t>アタイ</t>
    </rPh>
    <phoneticPr fontId="9"/>
  </si>
  <si>
    <t>金　　額</t>
    <rPh sb="0" eb="1">
      <t>キン</t>
    </rPh>
    <rPh sb="3" eb="4">
      <t>ガク</t>
    </rPh>
    <phoneticPr fontId="9"/>
  </si>
  <si>
    <t>摘　　　　　　要</t>
    <rPh sb="0" eb="1">
      <t>テキ</t>
    </rPh>
    <rPh sb="7" eb="8">
      <t>ヨウ</t>
    </rPh>
    <phoneticPr fontId="9"/>
  </si>
  <si>
    <t>直接工事費</t>
    <rPh sb="0" eb="5">
      <t>チョクセツコウジヒ</t>
    </rPh>
    <phoneticPr fontId="9"/>
  </si>
  <si>
    <t>1.掘削費</t>
    <phoneticPr fontId="9"/>
  </si>
  <si>
    <t>第１段階</t>
    <phoneticPr fontId="9"/>
  </si>
  <si>
    <t>深度0～22m</t>
    <phoneticPr fontId="9"/>
  </si>
  <si>
    <t>第</t>
    <rPh sb="0" eb="1">
      <t>ダイ</t>
    </rPh>
    <phoneticPr fontId="9"/>
  </si>
  <si>
    <t>1号明細書</t>
    <rPh sb="1" eb="2">
      <t>ゴウ</t>
    </rPh>
    <rPh sb="2" eb="5">
      <t>メイサイショ</t>
    </rPh>
    <phoneticPr fontId="9"/>
  </si>
  <si>
    <t>2.掘削費</t>
    <phoneticPr fontId="9"/>
  </si>
  <si>
    <t>第2段階</t>
    <phoneticPr fontId="9"/>
  </si>
  <si>
    <t>深度22～325m</t>
    <phoneticPr fontId="9"/>
  </si>
  <si>
    <t>2号明細書</t>
    <rPh sb="1" eb="2">
      <t>ゴウ</t>
    </rPh>
    <rPh sb="2" eb="5">
      <t>メイサイショ</t>
    </rPh>
    <phoneticPr fontId="9"/>
  </si>
  <si>
    <t>3.掘削費</t>
    <phoneticPr fontId="9"/>
  </si>
  <si>
    <t>第３段階</t>
    <phoneticPr fontId="9"/>
  </si>
  <si>
    <t>深度325～535m</t>
    <phoneticPr fontId="9"/>
  </si>
  <si>
    <t>3号明細書</t>
    <rPh sb="1" eb="2">
      <t>ゴウ</t>
    </rPh>
    <rPh sb="2" eb="5">
      <t>メイサイショ</t>
    </rPh>
    <phoneticPr fontId="9"/>
  </si>
  <si>
    <t>4.掘削費</t>
    <phoneticPr fontId="9"/>
  </si>
  <si>
    <t>第４段階</t>
    <phoneticPr fontId="9"/>
  </si>
  <si>
    <t>深度535～800m</t>
    <phoneticPr fontId="9"/>
  </si>
  <si>
    <t>4号明細書</t>
    <rPh sb="1" eb="2">
      <t>ゴウ</t>
    </rPh>
    <rPh sb="2" eb="5">
      <t>メイサイショ</t>
    </rPh>
    <phoneticPr fontId="9"/>
  </si>
  <si>
    <t>5.検層費</t>
    <phoneticPr fontId="9"/>
  </si>
  <si>
    <t xml:space="preserve"> 300m・600m・800m　3回</t>
    <phoneticPr fontId="9"/>
  </si>
  <si>
    <t>5号明細書</t>
    <rPh sb="1" eb="2">
      <t>ゴウ</t>
    </rPh>
    <rPh sb="2" eb="5">
      <t>メイサイショ</t>
    </rPh>
    <phoneticPr fontId="9"/>
  </si>
  <si>
    <t>6.ケーシング挿入費</t>
    <phoneticPr fontId="9"/>
  </si>
  <si>
    <t xml:space="preserve">  STPG370  sch40    300A・ 200A・150A・100A</t>
    <phoneticPr fontId="9"/>
  </si>
  <si>
    <t>6号明細書</t>
    <rPh sb="1" eb="2">
      <t>ゴウ</t>
    </rPh>
    <rPh sb="2" eb="5">
      <t>メイサイショ</t>
    </rPh>
    <phoneticPr fontId="9"/>
  </si>
  <si>
    <t>7.遮水費</t>
    <phoneticPr fontId="9"/>
  </si>
  <si>
    <t>セメンチング工</t>
    <phoneticPr fontId="9"/>
  </si>
  <si>
    <t xml:space="preserve"> 上部　325m</t>
    <phoneticPr fontId="9"/>
  </si>
  <si>
    <t>7号明細書</t>
    <rPh sb="1" eb="2">
      <t>ゴウ</t>
    </rPh>
    <rPh sb="2" eb="5">
      <t>メイサイショ</t>
    </rPh>
    <phoneticPr fontId="9"/>
  </si>
  <si>
    <t>8.仕上げ費</t>
    <phoneticPr fontId="9"/>
  </si>
  <si>
    <t>8号明細書</t>
    <rPh sb="1" eb="2">
      <t>ゴウ</t>
    </rPh>
    <rPh sb="2" eb="5">
      <t>メイサイショ</t>
    </rPh>
    <phoneticPr fontId="9"/>
  </si>
  <si>
    <t>9.揚湯試験費</t>
    <phoneticPr fontId="9"/>
  </si>
  <si>
    <t>温泉分析(中分析)・ガス分析</t>
    <phoneticPr fontId="9"/>
  </si>
  <si>
    <t>9号明細書</t>
    <rPh sb="1" eb="2">
      <t>ゴウ</t>
    </rPh>
    <rPh sb="2" eb="5">
      <t>メイサイショ</t>
    </rPh>
    <phoneticPr fontId="9"/>
  </si>
  <si>
    <t>10.残泥土処理費</t>
    <phoneticPr fontId="9"/>
  </si>
  <si>
    <t>運搬・処分</t>
    <phoneticPr fontId="9"/>
  </si>
  <si>
    <t>10号明細書</t>
    <rPh sb="2" eb="3">
      <t>ゴウ</t>
    </rPh>
    <rPh sb="3" eb="6">
      <t>メイサイショ</t>
    </rPh>
    <phoneticPr fontId="9"/>
  </si>
  <si>
    <t>11.機械器具損料</t>
    <phoneticPr fontId="9"/>
  </si>
  <si>
    <t>11号明細書</t>
    <rPh sb="2" eb="3">
      <t>ゴウ</t>
    </rPh>
    <rPh sb="3" eb="6">
      <t>メイサイショ</t>
    </rPh>
    <phoneticPr fontId="9"/>
  </si>
  <si>
    <t>12.報告書作成費</t>
    <phoneticPr fontId="9"/>
  </si>
  <si>
    <t>12号明細書</t>
    <rPh sb="2" eb="3">
      <t>ゴウ</t>
    </rPh>
    <rPh sb="3" eb="6">
      <t>メイサイショ</t>
    </rPh>
    <phoneticPr fontId="9"/>
  </si>
  <si>
    <t>13.動力装置許可申請書作成費</t>
    <phoneticPr fontId="9"/>
  </si>
  <si>
    <t>工事着工届、工事完了届、ガス濃度確認申請書、既存源泉廃止届等含む</t>
    <phoneticPr fontId="9"/>
  </si>
  <si>
    <t>13号明細書</t>
    <rPh sb="2" eb="3">
      <t>ゴウ</t>
    </rPh>
    <rPh sb="3" eb="6">
      <t>メイサイショ</t>
    </rPh>
    <phoneticPr fontId="9"/>
  </si>
  <si>
    <t>14.既存源泉影響調査費</t>
    <phoneticPr fontId="9"/>
  </si>
  <si>
    <t>14号明細書</t>
    <rPh sb="2" eb="3">
      <t>ゴウ</t>
    </rPh>
    <rPh sb="3" eb="6">
      <t>メイサイショ</t>
    </rPh>
    <phoneticPr fontId="9"/>
  </si>
  <si>
    <t>15.既設源泉埋戻し工事費</t>
    <phoneticPr fontId="9"/>
  </si>
  <si>
    <t>15号明細書</t>
    <rPh sb="2" eb="3">
      <t>ゴウ</t>
    </rPh>
    <rPh sb="3" eb="6">
      <t>メイサイショ</t>
    </rPh>
    <phoneticPr fontId="9"/>
  </si>
  <si>
    <t>16.水中ポンプ設置費</t>
    <phoneticPr fontId="9"/>
  </si>
  <si>
    <t>16号明細書</t>
    <rPh sb="2" eb="3">
      <t>ゴウ</t>
    </rPh>
    <rPh sb="3" eb="6">
      <t>メイサイショ</t>
    </rPh>
    <phoneticPr fontId="9"/>
  </si>
  <si>
    <t>17.貯湯槽費</t>
    <phoneticPr fontId="9"/>
  </si>
  <si>
    <t>17号明細書</t>
    <rPh sb="2" eb="3">
      <t>ゴウ</t>
    </rPh>
    <rPh sb="3" eb="6">
      <t>メイサイショ</t>
    </rPh>
    <phoneticPr fontId="9"/>
  </si>
  <si>
    <t>18.ピット工事費</t>
    <phoneticPr fontId="9"/>
  </si>
  <si>
    <t>18号明細書</t>
    <rPh sb="2" eb="3">
      <t>ゴウ</t>
    </rPh>
    <rPh sb="3" eb="6">
      <t>メイサイショ</t>
    </rPh>
    <phoneticPr fontId="9"/>
  </si>
  <si>
    <t>19.フェンス工事費</t>
    <phoneticPr fontId="9"/>
  </si>
  <si>
    <t>19号明細書</t>
    <rPh sb="2" eb="3">
      <t>ゴウ</t>
    </rPh>
    <rPh sb="3" eb="6">
      <t>メイサイショ</t>
    </rPh>
    <phoneticPr fontId="9"/>
  </si>
  <si>
    <t>20.配管工事費</t>
    <phoneticPr fontId="9"/>
  </si>
  <si>
    <t>20号明細書</t>
    <rPh sb="2" eb="3">
      <t>ゴウ</t>
    </rPh>
    <rPh sb="3" eb="6">
      <t>メイサイショ</t>
    </rPh>
    <phoneticPr fontId="9"/>
  </si>
  <si>
    <t>21.電気工事費</t>
    <phoneticPr fontId="9"/>
  </si>
  <si>
    <t>21号明細書</t>
    <rPh sb="2" eb="3">
      <t>ゴウ</t>
    </rPh>
    <rPh sb="3" eb="6">
      <t>メイサイショ</t>
    </rPh>
    <phoneticPr fontId="9"/>
  </si>
  <si>
    <t>22.敷鉄板設置撤去費</t>
    <phoneticPr fontId="9"/>
  </si>
  <si>
    <t>22号明細書</t>
    <rPh sb="2" eb="3">
      <t>ゴウ</t>
    </rPh>
    <rPh sb="3" eb="6">
      <t>メイサイショ</t>
    </rPh>
    <phoneticPr fontId="9"/>
  </si>
  <si>
    <t>直接工事費計</t>
    <rPh sb="0" eb="5">
      <t>チョクセツコウジヒ</t>
    </rPh>
    <rPh sb="5" eb="6">
      <t>ケイ</t>
    </rPh>
    <phoneticPr fontId="9"/>
  </si>
  <si>
    <t>1～22</t>
    <phoneticPr fontId="9"/>
  </si>
  <si>
    <t>共通仮設費</t>
    <rPh sb="0" eb="5">
      <t>キョウツウカセツヒ</t>
    </rPh>
    <phoneticPr fontId="9"/>
  </si>
  <si>
    <t>23.仮設費</t>
    <phoneticPr fontId="9"/>
  </si>
  <si>
    <t>23号明細書</t>
    <rPh sb="2" eb="3">
      <t>ゴウ</t>
    </rPh>
    <rPh sb="3" eb="6">
      <t>メイサイショ</t>
    </rPh>
    <phoneticPr fontId="9"/>
  </si>
  <si>
    <t>24.運搬費</t>
    <phoneticPr fontId="9"/>
  </si>
  <si>
    <t>24号明細書</t>
    <rPh sb="2" eb="3">
      <t>ゴウ</t>
    </rPh>
    <rPh sb="3" eb="6">
      <t>メイサイショ</t>
    </rPh>
    <phoneticPr fontId="9"/>
  </si>
  <si>
    <t>25.安全衛生費</t>
    <phoneticPr fontId="9"/>
  </si>
  <si>
    <t>共通仮設費計</t>
    <rPh sb="0" eb="5">
      <t>キョウツウカセツヒ</t>
    </rPh>
    <rPh sb="5" eb="6">
      <t>ケイ</t>
    </rPh>
    <phoneticPr fontId="9"/>
  </si>
  <si>
    <t>23～25</t>
    <phoneticPr fontId="9"/>
  </si>
  <si>
    <t>純工事費</t>
    <rPh sb="0" eb="4">
      <t>ジュンコウジヒ</t>
    </rPh>
    <phoneticPr fontId="9"/>
  </si>
  <si>
    <t>直接工事費計＋共通仮設費計</t>
    <rPh sb="5" eb="6">
      <t>ケイ</t>
    </rPh>
    <rPh sb="12" eb="13">
      <t>ケイ</t>
    </rPh>
    <phoneticPr fontId="9"/>
  </si>
  <si>
    <t>現場管理費</t>
    <phoneticPr fontId="9"/>
  </si>
  <si>
    <t>工事原価計</t>
    <phoneticPr fontId="9"/>
  </si>
  <si>
    <t>純工事費＋現場管理費</t>
    <phoneticPr fontId="9"/>
  </si>
  <si>
    <t>一般管理費</t>
    <phoneticPr fontId="9"/>
  </si>
  <si>
    <t>工事費計</t>
    <phoneticPr fontId="9"/>
  </si>
  <si>
    <t>工事原価計＋一般管理費</t>
    <phoneticPr fontId="9"/>
  </si>
  <si>
    <t>消費税相当額</t>
    <phoneticPr fontId="9"/>
  </si>
  <si>
    <t>工事価格計</t>
    <phoneticPr fontId="9"/>
  </si>
  <si>
    <t>第1号明細書</t>
    <rPh sb="0" eb="1">
      <t>ダイ</t>
    </rPh>
    <rPh sb="2" eb="3">
      <t>ゴウ</t>
    </rPh>
    <rPh sb="3" eb="6">
      <t>メイサイショ</t>
    </rPh>
    <phoneticPr fontId="2"/>
  </si>
  <si>
    <t>藤　崎　町</t>
    <rPh sb="0" eb="1">
      <t>フジ</t>
    </rPh>
    <rPh sb="2" eb="3">
      <t>サキ</t>
    </rPh>
    <rPh sb="4" eb="5">
      <t>マチ</t>
    </rPh>
    <phoneticPr fontId="2"/>
  </si>
  <si>
    <t>第2号明細書</t>
    <rPh sb="0" eb="1">
      <t>ダイ</t>
    </rPh>
    <rPh sb="2" eb="3">
      <t>ゴウ</t>
    </rPh>
    <rPh sb="3" eb="6">
      <t>メイサイショ</t>
    </rPh>
    <phoneticPr fontId="2"/>
  </si>
  <si>
    <t>第3号明細書</t>
    <rPh sb="0" eb="1">
      <t>ダイ</t>
    </rPh>
    <rPh sb="2" eb="3">
      <t>ゴウ</t>
    </rPh>
    <rPh sb="3" eb="6">
      <t>メイサイショ</t>
    </rPh>
    <phoneticPr fontId="2"/>
  </si>
  <si>
    <t>第4号明細書</t>
    <rPh sb="0" eb="1">
      <t>ダイ</t>
    </rPh>
    <rPh sb="2" eb="3">
      <t>ゴウ</t>
    </rPh>
    <rPh sb="3" eb="6">
      <t>メイサイショ</t>
    </rPh>
    <phoneticPr fontId="2"/>
  </si>
  <si>
    <t>1号代価表</t>
    <rPh sb="1" eb="2">
      <t>ゴウ</t>
    </rPh>
    <rPh sb="2" eb="4">
      <t>ダイカ</t>
    </rPh>
    <rPh sb="4" eb="5">
      <t>ヒョウ</t>
    </rPh>
    <phoneticPr fontId="2"/>
  </si>
  <si>
    <t>2号代価表</t>
    <rPh sb="1" eb="2">
      <t>ゴウ</t>
    </rPh>
    <rPh sb="2" eb="4">
      <t>ダイカ</t>
    </rPh>
    <rPh sb="4" eb="5">
      <t>ヒョウ</t>
    </rPh>
    <phoneticPr fontId="2"/>
  </si>
  <si>
    <t>3号代価表</t>
    <rPh sb="1" eb="2">
      <t>ゴウ</t>
    </rPh>
    <rPh sb="2" eb="4">
      <t>ダイカ</t>
    </rPh>
    <rPh sb="4" eb="5">
      <t>ヒョウ</t>
    </rPh>
    <phoneticPr fontId="2"/>
  </si>
  <si>
    <t>4号代価表</t>
    <rPh sb="1" eb="2">
      <t>ゴウ</t>
    </rPh>
    <rPh sb="2" eb="4">
      <t>ダイカ</t>
    </rPh>
    <rPh sb="4" eb="5">
      <t>ヒョウ</t>
    </rPh>
    <phoneticPr fontId="2"/>
  </si>
  <si>
    <t>第5号明細書</t>
    <rPh sb="0" eb="1">
      <t>ダイ</t>
    </rPh>
    <rPh sb="2" eb="3">
      <t>ゴウ</t>
    </rPh>
    <rPh sb="3" eb="6">
      <t>メイサイショ</t>
    </rPh>
    <phoneticPr fontId="2"/>
  </si>
  <si>
    <t>2.掘削費</t>
    <phoneticPr fontId="2"/>
  </si>
  <si>
    <t>1.掘削費</t>
    <phoneticPr fontId="2"/>
  </si>
  <si>
    <t>3.掘削費</t>
    <phoneticPr fontId="2"/>
  </si>
  <si>
    <t>4.掘削費</t>
    <phoneticPr fontId="2"/>
  </si>
  <si>
    <t>5.検層費</t>
    <phoneticPr fontId="2"/>
  </si>
  <si>
    <t>6.ケーシング挿入費</t>
    <rPh sb="7" eb="9">
      <t>ソウニュウ</t>
    </rPh>
    <phoneticPr fontId="2"/>
  </si>
  <si>
    <t>第6号明細書　6-1</t>
    <rPh sb="0" eb="1">
      <t>ダイ</t>
    </rPh>
    <rPh sb="2" eb="3">
      <t>ゴウ</t>
    </rPh>
    <rPh sb="3" eb="6">
      <t>メイサイショ</t>
    </rPh>
    <phoneticPr fontId="2"/>
  </si>
  <si>
    <t>第6号明細書　6-2</t>
    <rPh sb="0" eb="1">
      <t>ダイ</t>
    </rPh>
    <rPh sb="2" eb="3">
      <t>ゴウ</t>
    </rPh>
    <rPh sb="3" eb="6">
      <t>メイサイショ</t>
    </rPh>
    <phoneticPr fontId="2"/>
  </si>
  <si>
    <t>第7号明細書</t>
    <rPh sb="0" eb="1">
      <t>ダイ</t>
    </rPh>
    <rPh sb="2" eb="3">
      <t>ゴウ</t>
    </rPh>
    <rPh sb="3" eb="6">
      <t>メイサイショ</t>
    </rPh>
    <phoneticPr fontId="2"/>
  </si>
  <si>
    <t>7.遮水費（ｾﾒﾝﾁﾝｸﾞ工）　　</t>
    <phoneticPr fontId="2"/>
  </si>
  <si>
    <t>第8号明細書</t>
    <rPh sb="0" eb="1">
      <t>ダイ</t>
    </rPh>
    <rPh sb="2" eb="3">
      <t>ゴウ</t>
    </rPh>
    <rPh sb="3" eb="6">
      <t>メイサイショ</t>
    </rPh>
    <phoneticPr fontId="2"/>
  </si>
  <si>
    <t>8.仕上げ費</t>
    <phoneticPr fontId="2"/>
  </si>
  <si>
    <t>第9号明細書</t>
    <rPh sb="0" eb="1">
      <t>ダイ</t>
    </rPh>
    <rPh sb="2" eb="3">
      <t>ゴウ</t>
    </rPh>
    <rPh sb="3" eb="6">
      <t>メイサイショ</t>
    </rPh>
    <phoneticPr fontId="2"/>
  </si>
  <si>
    <t>9.揚湯試験費</t>
    <phoneticPr fontId="2"/>
  </si>
  <si>
    <t>第10号明細書</t>
    <rPh sb="0" eb="1">
      <t>ダイ</t>
    </rPh>
    <rPh sb="3" eb="4">
      <t>ゴウ</t>
    </rPh>
    <rPh sb="4" eb="7">
      <t>メイサイショ</t>
    </rPh>
    <phoneticPr fontId="2"/>
  </si>
  <si>
    <t>10.残泥土処理費</t>
    <rPh sb="3" eb="4">
      <t>ザン</t>
    </rPh>
    <rPh sb="4" eb="6">
      <t>デイド</t>
    </rPh>
    <rPh sb="6" eb="8">
      <t>ショリ</t>
    </rPh>
    <rPh sb="8" eb="9">
      <t>ヒ</t>
    </rPh>
    <phoneticPr fontId="2"/>
  </si>
  <si>
    <t>第11号明細書</t>
    <rPh sb="0" eb="1">
      <t>ダイ</t>
    </rPh>
    <rPh sb="3" eb="4">
      <t>ゴウ</t>
    </rPh>
    <rPh sb="4" eb="7">
      <t>メイサイショ</t>
    </rPh>
    <phoneticPr fontId="2"/>
  </si>
  <si>
    <t>11.機械器具損料</t>
    <phoneticPr fontId="2"/>
  </si>
  <si>
    <t>第12号明細書</t>
    <rPh sb="0" eb="1">
      <t>ダイ</t>
    </rPh>
    <rPh sb="3" eb="4">
      <t>ゴウ</t>
    </rPh>
    <rPh sb="4" eb="7">
      <t>メイサイショ</t>
    </rPh>
    <phoneticPr fontId="2"/>
  </si>
  <si>
    <t>12.報告書作成費</t>
    <phoneticPr fontId="2"/>
  </si>
  <si>
    <t>第13号明細書</t>
    <rPh sb="0" eb="1">
      <t>ダイ</t>
    </rPh>
    <rPh sb="3" eb="4">
      <t>ゴウ</t>
    </rPh>
    <rPh sb="4" eb="7">
      <t>メイサイショ</t>
    </rPh>
    <phoneticPr fontId="2"/>
  </si>
  <si>
    <t>13.動力装置許可申請書作成費　(工事着工届、工事完了届、ガス濃度確認申請書、既存源泉廃止届等含む)</t>
    <rPh sb="3" eb="5">
      <t>ドウリョク</t>
    </rPh>
    <rPh sb="5" eb="7">
      <t>ソウチ</t>
    </rPh>
    <rPh sb="7" eb="9">
      <t>キョカ</t>
    </rPh>
    <rPh sb="9" eb="12">
      <t>シンセイショ</t>
    </rPh>
    <rPh sb="12" eb="14">
      <t>サクセイ</t>
    </rPh>
    <rPh sb="14" eb="15">
      <t>ヒ</t>
    </rPh>
    <rPh sb="17" eb="19">
      <t>コウジ</t>
    </rPh>
    <rPh sb="19" eb="21">
      <t>チャッコウ</t>
    </rPh>
    <rPh sb="21" eb="22">
      <t>トドケ</t>
    </rPh>
    <rPh sb="23" eb="25">
      <t>コウジ</t>
    </rPh>
    <rPh sb="25" eb="27">
      <t>カンリョウ</t>
    </rPh>
    <rPh sb="27" eb="28">
      <t>トドケ</t>
    </rPh>
    <rPh sb="31" eb="33">
      <t>ノウド</t>
    </rPh>
    <rPh sb="33" eb="35">
      <t>カクニン</t>
    </rPh>
    <rPh sb="35" eb="37">
      <t>シンセイ</t>
    </rPh>
    <rPh sb="37" eb="38">
      <t>ショ</t>
    </rPh>
    <rPh sb="39" eb="41">
      <t>キゾン</t>
    </rPh>
    <rPh sb="41" eb="43">
      <t>ゲンセン</t>
    </rPh>
    <rPh sb="43" eb="45">
      <t>ハイシ</t>
    </rPh>
    <rPh sb="45" eb="46">
      <t>トドケ</t>
    </rPh>
    <rPh sb="46" eb="47">
      <t>トウ</t>
    </rPh>
    <rPh sb="47" eb="48">
      <t>フク</t>
    </rPh>
    <phoneticPr fontId="14"/>
  </si>
  <si>
    <t>14.既存源泉影響調査費</t>
    <rPh sb="3" eb="5">
      <t>キゾン</t>
    </rPh>
    <rPh sb="5" eb="7">
      <t>ゲンセン</t>
    </rPh>
    <rPh sb="7" eb="9">
      <t>エイキョウ</t>
    </rPh>
    <rPh sb="9" eb="11">
      <t>チョウサ</t>
    </rPh>
    <rPh sb="11" eb="12">
      <t>ヒ</t>
    </rPh>
    <phoneticPr fontId="2"/>
  </si>
  <si>
    <t>第14号明細書　14-1</t>
    <rPh sb="0" eb="1">
      <t>ダイ</t>
    </rPh>
    <rPh sb="3" eb="4">
      <t>ゴウ</t>
    </rPh>
    <rPh sb="4" eb="7">
      <t>メイサイショ</t>
    </rPh>
    <phoneticPr fontId="2"/>
  </si>
  <si>
    <t>第14号明細書　14-2</t>
    <rPh sb="0" eb="1">
      <t>ダイ</t>
    </rPh>
    <rPh sb="3" eb="4">
      <t>ゴウ</t>
    </rPh>
    <rPh sb="4" eb="7">
      <t>メイサイショ</t>
    </rPh>
    <phoneticPr fontId="2"/>
  </si>
  <si>
    <t>第15号明細書</t>
    <rPh sb="0" eb="1">
      <t>ダイ</t>
    </rPh>
    <rPh sb="3" eb="4">
      <t>ゴウ</t>
    </rPh>
    <rPh sb="4" eb="7">
      <t>メイサイショ</t>
    </rPh>
    <phoneticPr fontId="2"/>
  </si>
  <si>
    <t>15.既設源泉埋戻し工事費</t>
    <rPh sb="3" eb="5">
      <t>キセツ</t>
    </rPh>
    <rPh sb="5" eb="7">
      <t>ゲンセン</t>
    </rPh>
    <rPh sb="7" eb="9">
      <t>ウメモド</t>
    </rPh>
    <rPh sb="10" eb="13">
      <t>コウジヒ</t>
    </rPh>
    <phoneticPr fontId="2"/>
  </si>
  <si>
    <t>16.水中ポンプ設備費</t>
    <rPh sb="3" eb="5">
      <t>スイチュウ</t>
    </rPh>
    <rPh sb="8" eb="10">
      <t>セツビ</t>
    </rPh>
    <phoneticPr fontId="14"/>
  </si>
  <si>
    <t>第16号明細書　16-1</t>
    <rPh sb="0" eb="1">
      <t>ダイ</t>
    </rPh>
    <rPh sb="3" eb="4">
      <t>ゴウ</t>
    </rPh>
    <rPh sb="4" eb="7">
      <t>メイサイショ</t>
    </rPh>
    <phoneticPr fontId="2"/>
  </si>
  <si>
    <t>第16号明細書　16-2</t>
    <rPh sb="0" eb="1">
      <t>ダイ</t>
    </rPh>
    <rPh sb="3" eb="4">
      <t>ゴウ</t>
    </rPh>
    <rPh sb="4" eb="7">
      <t>メイサイショ</t>
    </rPh>
    <phoneticPr fontId="2"/>
  </si>
  <si>
    <t>第17号明細書</t>
    <rPh sb="0" eb="1">
      <t>ダイ</t>
    </rPh>
    <rPh sb="3" eb="4">
      <t>ゴウ</t>
    </rPh>
    <rPh sb="4" eb="7">
      <t>メイサイショ</t>
    </rPh>
    <phoneticPr fontId="2"/>
  </si>
  <si>
    <t>17.貯湯槽費</t>
    <rPh sb="3" eb="6">
      <t>チョトウソウ</t>
    </rPh>
    <rPh sb="6" eb="7">
      <t>ヒ</t>
    </rPh>
    <phoneticPr fontId="2"/>
  </si>
  <si>
    <t>第18号明細書</t>
    <rPh sb="0" eb="1">
      <t>ダイ</t>
    </rPh>
    <rPh sb="3" eb="4">
      <t>ゴウ</t>
    </rPh>
    <rPh sb="4" eb="7">
      <t>メイサイショ</t>
    </rPh>
    <phoneticPr fontId="2"/>
  </si>
  <si>
    <t>18.ピット工事費</t>
    <rPh sb="6" eb="7">
      <t>コウ</t>
    </rPh>
    <rPh sb="7" eb="8">
      <t>ジ</t>
    </rPh>
    <rPh sb="8" eb="9">
      <t>ヒ</t>
    </rPh>
    <phoneticPr fontId="2"/>
  </si>
  <si>
    <t>第19号明細書</t>
    <rPh sb="0" eb="1">
      <t>ダイ</t>
    </rPh>
    <rPh sb="3" eb="4">
      <t>ゴウ</t>
    </rPh>
    <rPh sb="4" eb="7">
      <t>メイサイショ</t>
    </rPh>
    <phoneticPr fontId="2"/>
  </si>
  <si>
    <t>19.フェンス工事費</t>
    <rPh sb="7" eb="8">
      <t>コウ</t>
    </rPh>
    <rPh sb="8" eb="9">
      <t>ジ</t>
    </rPh>
    <rPh sb="9" eb="10">
      <t>ヒ</t>
    </rPh>
    <phoneticPr fontId="2"/>
  </si>
  <si>
    <t>20.配管工事費</t>
    <rPh sb="3" eb="5">
      <t>ハイカン</t>
    </rPh>
    <rPh sb="5" eb="7">
      <t>コウジ</t>
    </rPh>
    <rPh sb="7" eb="8">
      <t>ヒ</t>
    </rPh>
    <phoneticPr fontId="2"/>
  </si>
  <si>
    <t>第20号明細書　20-1</t>
    <rPh sb="0" eb="1">
      <t>ダイ</t>
    </rPh>
    <rPh sb="3" eb="4">
      <t>ゴウ</t>
    </rPh>
    <rPh sb="4" eb="7">
      <t>メイサイショ</t>
    </rPh>
    <phoneticPr fontId="2"/>
  </si>
  <si>
    <t>第20号明細書　20-2</t>
    <rPh sb="0" eb="1">
      <t>ダイ</t>
    </rPh>
    <rPh sb="3" eb="4">
      <t>ゴウ</t>
    </rPh>
    <rPh sb="4" eb="7">
      <t>メイサイショ</t>
    </rPh>
    <phoneticPr fontId="2"/>
  </si>
  <si>
    <t>第20号明細書　20-3</t>
    <rPh sb="0" eb="1">
      <t>ダイ</t>
    </rPh>
    <rPh sb="3" eb="4">
      <t>ゴウ</t>
    </rPh>
    <rPh sb="4" eb="7">
      <t>メイサイショ</t>
    </rPh>
    <phoneticPr fontId="2"/>
  </si>
  <si>
    <t>21.電気工事費</t>
    <rPh sb="3" eb="5">
      <t>デンキ</t>
    </rPh>
    <rPh sb="5" eb="7">
      <t>コウジ</t>
    </rPh>
    <rPh sb="7" eb="8">
      <t>ヒ</t>
    </rPh>
    <phoneticPr fontId="2"/>
  </si>
  <si>
    <t>第21号明細書　21-1</t>
    <rPh sb="0" eb="1">
      <t>ダイ</t>
    </rPh>
    <rPh sb="3" eb="4">
      <t>ゴウ</t>
    </rPh>
    <rPh sb="4" eb="7">
      <t>メイサイショ</t>
    </rPh>
    <phoneticPr fontId="2"/>
  </si>
  <si>
    <t>第21号明細書　21-2</t>
    <rPh sb="0" eb="1">
      <t>ダイ</t>
    </rPh>
    <rPh sb="3" eb="4">
      <t>ゴウ</t>
    </rPh>
    <rPh sb="4" eb="7">
      <t>メイサイショ</t>
    </rPh>
    <phoneticPr fontId="2"/>
  </si>
  <si>
    <t>第21号明細書　21-3</t>
    <rPh sb="0" eb="1">
      <t>ダイ</t>
    </rPh>
    <rPh sb="3" eb="4">
      <t>ゴウ</t>
    </rPh>
    <rPh sb="4" eb="7">
      <t>メイサイショ</t>
    </rPh>
    <phoneticPr fontId="2"/>
  </si>
  <si>
    <t>第22号明細書</t>
    <rPh sb="0" eb="1">
      <t>ダイ</t>
    </rPh>
    <rPh sb="3" eb="4">
      <t>ゴウ</t>
    </rPh>
    <rPh sb="4" eb="7">
      <t>メイサイショ</t>
    </rPh>
    <phoneticPr fontId="2"/>
  </si>
  <si>
    <t>22.敷鉄板設置・撤去費(リース期間約10ヶ月間)</t>
    <rPh sb="3" eb="4">
      <t>シキ</t>
    </rPh>
    <rPh sb="4" eb="6">
      <t>テッパン</t>
    </rPh>
    <rPh sb="6" eb="8">
      <t>セッチ</t>
    </rPh>
    <rPh sb="9" eb="11">
      <t>テッキョ</t>
    </rPh>
    <rPh sb="11" eb="12">
      <t>ヒ</t>
    </rPh>
    <phoneticPr fontId="2"/>
  </si>
  <si>
    <t>第23号明細書</t>
    <rPh sb="0" eb="1">
      <t>ダイ</t>
    </rPh>
    <rPh sb="3" eb="4">
      <t>ゴウ</t>
    </rPh>
    <rPh sb="4" eb="7">
      <t>メイサイショ</t>
    </rPh>
    <phoneticPr fontId="2"/>
  </si>
  <si>
    <t>23.仮設費</t>
    <rPh sb="3" eb="5">
      <t>カセツ</t>
    </rPh>
    <phoneticPr fontId="2"/>
  </si>
  <si>
    <t>第24号明細書</t>
    <rPh sb="0" eb="1">
      <t>ダイ</t>
    </rPh>
    <rPh sb="3" eb="4">
      <t>ゴウ</t>
    </rPh>
    <rPh sb="4" eb="7">
      <t>メイサイショ</t>
    </rPh>
    <phoneticPr fontId="2"/>
  </si>
  <si>
    <t>24.運搬費</t>
    <phoneticPr fontId="2"/>
  </si>
  <si>
    <t>65A　SGP白　4.0m/本</t>
    <phoneticPr fontId="2"/>
  </si>
  <si>
    <t>別途購入済み揚水管30本使用</t>
    <phoneticPr fontId="2"/>
  </si>
  <si>
    <t>SUS-F</t>
    <phoneticPr fontId="2"/>
  </si>
  <si>
    <t>ねじ込み</t>
    <rPh sb="2" eb="3">
      <t>コ</t>
    </rPh>
    <phoneticPr fontId="2"/>
  </si>
  <si>
    <t>65A-10k</t>
    <phoneticPr fontId="2"/>
  </si>
  <si>
    <t>ヶ</t>
    <phoneticPr fontId="2"/>
  </si>
  <si>
    <t>SUS-Bu</t>
    <phoneticPr fontId="2"/>
  </si>
  <si>
    <t>65A-15A</t>
    <phoneticPr fontId="2"/>
  </si>
  <si>
    <t>ストラブグリップGX</t>
    <phoneticPr fontId="2"/>
  </si>
  <si>
    <t>50A×4.0m/本</t>
    <rPh sb="9" eb="10">
      <t>ホン</t>
    </rPh>
    <phoneticPr fontId="2"/>
  </si>
  <si>
    <t>100A×4.0m/本</t>
    <rPh sb="10" eb="11">
      <t>ホン</t>
    </rPh>
    <phoneticPr fontId="2"/>
  </si>
  <si>
    <t>50A</t>
    <phoneticPr fontId="2"/>
  </si>
  <si>
    <t>100A</t>
    <phoneticPr fontId="2"/>
  </si>
  <si>
    <t>75A×50A</t>
    <phoneticPr fontId="2"/>
  </si>
  <si>
    <t>100A×75A</t>
    <phoneticPr fontId="2"/>
  </si>
  <si>
    <t>HT-VS　メタル入り</t>
    <rPh sb="9" eb="10">
      <t>イ</t>
    </rPh>
    <phoneticPr fontId="2"/>
  </si>
  <si>
    <t>同上継手 ボールバルブ・S形</t>
    <phoneticPr fontId="2"/>
  </si>
  <si>
    <t>65A</t>
  </si>
  <si>
    <t>M16×L110</t>
    <phoneticPr fontId="2"/>
  </si>
  <si>
    <t>t4.0　4.0m/本</t>
    <phoneticPr fontId="2"/>
  </si>
  <si>
    <t>50A×10k</t>
    <phoneticPr fontId="2"/>
  </si>
  <si>
    <t>50A用</t>
    <rPh sb="3" eb="4">
      <t>ヨウ</t>
    </rPh>
    <phoneticPr fontId="2"/>
  </si>
  <si>
    <t>M16×70</t>
    <phoneticPr fontId="2"/>
  </si>
  <si>
    <t>65A用</t>
    <rPh sb="3" eb="4">
      <t>ヨウ</t>
    </rPh>
    <phoneticPr fontId="2"/>
  </si>
  <si>
    <t>ウェハーウィングチャッキ弁</t>
    <phoneticPr fontId="2"/>
  </si>
  <si>
    <t>スィングチャッキバルブ</t>
    <phoneticPr fontId="2"/>
  </si>
  <si>
    <t>PP</t>
    <phoneticPr fontId="2"/>
  </si>
  <si>
    <t>50A-F型</t>
    <rPh sb="5" eb="6">
      <t>ガタ</t>
    </rPh>
    <phoneticPr fontId="2"/>
  </si>
  <si>
    <t>ゲートバルブ</t>
    <phoneticPr fontId="2"/>
  </si>
  <si>
    <t>10k</t>
    <phoneticPr fontId="2"/>
  </si>
  <si>
    <t>50A　ねじ込み</t>
    <rPh sb="6" eb="7">
      <t>コ</t>
    </rPh>
    <phoneticPr fontId="2"/>
  </si>
  <si>
    <t>PSS2-505-0.4T</t>
    <phoneticPr fontId="2"/>
  </si>
  <si>
    <t>200V-0.4kw</t>
    <phoneticPr fontId="2"/>
  </si>
  <si>
    <t>インバーターポンプ</t>
    <phoneticPr fontId="2"/>
  </si>
  <si>
    <t>IJ2 50-E1.5×2</t>
    <phoneticPr fontId="2"/>
  </si>
  <si>
    <t>既設品流用</t>
    <rPh sb="0" eb="2">
      <t>キセツ</t>
    </rPh>
    <rPh sb="2" eb="3">
      <t>ヒン</t>
    </rPh>
    <rPh sb="3" eb="5">
      <t>リュウヨウ</t>
    </rPh>
    <phoneticPr fontId="2"/>
  </si>
  <si>
    <t>フレキシブルホース</t>
    <phoneticPr fontId="2"/>
  </si>
  <si>
    <t xml:space="preserve">SUS-F 10k </t>
    <phoneticPr fontId="2"/>
  </si>
  <si>
    <t>65A×300L</t>
    <phoneticPr fontId="2"/>
  </si>
  <si>
    <t>タキロンアジャスター</t>
    <phoneticPr fontId="2"/>
  </si>
  <si>
    <t>φ500×400H</t>
    <phoneticPr fontId="2"/>
  </si>
  <si>
    <t>65A-50A</t>
    <phoneticPr fontId="2"/>
  </si>
  <si>
    <t>TSP-200N/CNFF60-DCF-M</t>
    <phoneticPr fontId="2"/>
  </si>
  <si>
    <t>第20号明細書　20-4</t>
    <rPh sb="0" eb="1">
      <t>ダイ</t>
    </rPh>
    <rPh sb="3" eb="4">
      <t>ゴウ</t>
    </rPh>
    <rPh sb="4" eb="7">
      <t>メイサイショ</t>
    </rPh>
    <phoneticPr fontId="2"/>
  </si>
  <si>
    <t>温泉掘削等工事</t>
    <rPh sb="0" eb="2">
      <t>オンセン</t>
    </rPh>
    <rPh sb="2" eb="4">
      <t>クッサク</t>
    </rPh>
    <rPh sb="4" eb="5">
      <t>トウ</t>
    </rPh>
    <rPh sb="5" eb="7">
      <t>コウジ</t>
    </rPh>
    <phoneticPr fontId="9"/>
  </si>
  <si>
    <t>内　　訳　　書</t>
    <rPh sb="0" eb="1">
      <t>ナイ</t>
    </rPh>
    <rPh sb="3" eb="4">
      <t>ワケ</t>
    </rPh>
    <rPh sb="6" eb="7">
      <t>ショ</t>
    </rPh>
    <phoneticPr fontId="9"/>
  </si>
  <si>
    <t>令和8年度</t>
    <rPh sb="0" eb="2">
      <t>レイワ</t>
    </rPh>
    <rPh sb="3" eb="5">
      <t>ネンド</t>
    </rPh>
    <phoneticPr fontId="6"/>
  </si>
  <si>
    <t>藤財工第2号</t>
    <rPh sb="0" eb="1">
      <t>フジ</t>
    </rPh>
    <rPh sb="1" eb="3">
      <t>ザイコウ</t>
    </rPh>
    <rPh sb="3" eb="4">
      <t>ダイ</t>
    </rPh>
    <rPh sb="5" eb="6">
      <t>ゴウ</t>
    </rPh>
    <phoneticPr fontId="6"/>
  </si>
  <si>
    <t>藤崎老人福祉センター温泉新源泉掘削工事</t>
  </si>
  <si>
    <t>工事費内訳書</t>
    <rPh sb="0" eb="2">
      <t>コウジ</t>
    </rPh>
    <rPh sb="2" eb="3">
      <t>ヒ</t>
    </rPh>
    <rPh sb="3" eb="6">
      <t>ウチワケショ</t>
    </rPh>
    <phoneticPr fontId="35"/>
  </si>
  <si>
    <t>商号又は名称</t>
    <rPh sb="0" eb="2">
      <t>ショウゴウ</t>
    </rPh>
    <rPh sb="2" eb="3">
      <t>マタ</t>
    </rPh>
    <rPh sb="4" eb="6">
      <t>メイショウ</t>
    </rPh>
    <phoneticPr fontId="35"/>
  </si>
  <si>
    <t>代表者氏名</t>
    <rPh sb="0" eb="3">
      <t>ダイヒョウシャ</t>
    </rPh>
    <rPh sb="3" eb="5">
      <t>シメイ</t>
    </rPh>
    <phoneticPr fontId="35"/>
  </si>
  <si>
    <t>㊞</t>
    <phoneticPr fontId="6"/>
  </si>
  <si>
    <t>受任者氏名</t>
    <rPh sb="0" eb="3">
      <t>ジュニンシャ</t>
    </rPh>
    <rPh sb="3" eb="5">
      <t>シメイ</t>
    </rPh>
    <phoneticPr fontId="35"/>
  </si>
  <si>
    <t>積算担当者氏名</t>
    <rPh sb="0" eb="2">
      <t>セキサン</t>
    </rPh>
    <rPh sb="2" eb="4">
      <t>タントウ</t>
    </rPh>
    <rPh sb="4" eb="5">
      <t>シャ</t>
    </rPh>
    <rPh sb="5" eb="7">
      <t>シメイ</t>
    </rPh>
    <phoneticPr fontId="35"/>
  </si>
  <si>
    <t>藤　　　崎　　　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</si>
</sst>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5">
    <numFmt numFmtId="176" formatCode="0.0"/>
    <numFmt numFmtId="177" formatCode="#,##0.0;[Red]\-#,##0.0"/>
    <numFmt numFmtId="178" formatCode="#,##0.0"/>
    <numFmt numFmtId="179" formatCode="0.000"/>
    <numFmt numFmtId="180" formatCode="General&quot;ｍ3&quot;"/>
    <numFmt numFmtId="181" formatCode="0.0000"/>
    <numFmt numFmtId="182" formatCode="General&quot;t&quot;"/>
    <numFmt numFmtId="183" formatCode="0.0&quot;人&quot;\×&quot;日&quot;&quot;数&quot;"/>
    <numFmt numFmtId="184" formatCode="&quot;対&quot;&quot;象&quot;&quot;源&quot;&quot;泉&quot;\ 0.0&quot;箇&quot;&quot;所&quot;"/>
    <numFmt numFmtId="185" formatCode="0&quot;日&quot;"/>
    <numFmt numFmtId="186" formatCode="&quot;Ｎ&quot;&quot;＝&quot;0.00&quot;箇&quot;&quot;所&quot;"/>
    <numFmt numFmtId="187" formatCode="&quot;ﾎﾞ&quot;&quot;ｰ&quot;&quot;ﾘ&quot;&quot;ﾝ&quot;&quot;ｸﾞ&quot;&quot;本&quot;&quot;数&quot;\ \ 0.00&quot;本&quot;"/>
    <numFmt numFmtId="188" formatCode="0.0&quot;㍑&quot;\×&quot;日&quot;&quot;数&quot;"/>
    <numFmt numFmtId="189" formatCode="[$]ggge&quot;年&quot;m&quot;月&quot;d&quot;日&quot;;@" x16r2:formatCode16="[$-ja-JP-x-gannen]ggge&quot;年&quot;m&quot;月&quot;d&quot;日&quot;;@"/>
    <numFmt numFmtId="190" formatCode="&quot;一&quot;&quot;金&quot;&quot;    &quot;#,##0&quot;    &quot;&quot;円&quot;&quot;也&quot;"/>
  </numFmts>
  <fonts count="40">
    <font>
      <sz val="14"/>
      <name val="ＭＳ 明朝"/>
      <family val="1"/>
      <charset val="128"/>
    </font>
    <font>
      <sz val="11"/>
      <name val="ＭＳ Ｐゴシック"/>
      <family val="3"/>
      <charset val="128"/>
    </font>
    <font>
      <sz val="7"/>
      <name val="ＭＳ 明朝"/>
      <family val="1"/>
      <charset val="128"/>
    </font>
    <font>
      <sz val="12"/>
      <color indexed="8"/>
      <name val="ＭＳ 明朝"/>
      <family val="1"/>
      <charset val="128"/>
    </font>
    <font>
      <sz val="10"/>
      <color indexed="8"/>
      <name val="ＭＳ 明朝"/>
      <family val="1"/>
      <charset val="128"/>
    </font>
    <font>
      <sz val="11"/>
      <color indexed="8"/>
      <name val="ＭＳ 明朝"/>
      <family val="1"/>
      <charset val="128"/>
    </font>
    <font>
      <sz val="6"/>
      <name val="ＭＳ Ｐゴシック"/>
      <family val="3"/>
      <charset val="128"/>
    </font>
    <font>
      <sz val="10"/>
      <name val="ＭＳ 明朝"/>
      <family val="1"/>
      <charset val="128"/>
    </font>
    <font>
      <sz val="10"/>
      <name val="ＭＳ ゴシック"/>
      <family val="3"/>
      <charset val="128"/>
    </font>
    <font>
      <sz val="6"/>
      <name val="ＭＳ ゴシック"/>
      <family val="3"/>
      <charset val="128"/>
    </font>
    <font>
      <sz val="12"/>
      <name val="ＭＳ 明朝"/>
      <family val="1"/>
      <charset val="128"/>
    </font>
    <font>
      <sz val="8"/>
      <name val="ＭＳ 明朝"/>
      <family val="1"/>
      <charset val="128"/>
    </font>
    <font>
      <b/>
      <sz val="12"/>
      <color indexed="8"/>
      <name val="ＭＳ 明朝"/>
      <family val="1"/>
      <charset val="128"/>
    </font>
    <font>
      <sz val="11"/>
      <name val="ＭＳ 明朝"/>
      <family val="1"/>
      <charset val="128"/>
    </font>
    <font>
      <sz val="10"/>
      <color indexed="17"/>
      <name val="ＭＳ ゴシック"/>
      <family val="3"/>
      <charset val="128"/>
    </font>
    <font>
      <sz val="8"/>
      <color indexed="8"/>
      <name val="ＭＳ 明朝"/>
      <family val="1"/>
      <charset val="128"/>
    </font>
    <font>
      <sz val="7"/>
      <color indexed="8"/>
      <name val="ＭＳ 明朝"/>
      <family val="1"/>
      <charset val="128"/>
    </font>
    <font>
      <b/>
      <sz val="11"/>
      <color indexed="8"/>
      <name val="ＭＳ 明朝"/>
      <family val="1"/>
      <charset val="128"/>
    </font>
    <font>
      <b/>
      <sz val="16"/>
      <name val="ＭＳ Ｐ明朝"/>
      <family val="1"/>
      <charset val="128"/>
    </font>
    <font>
      <sz val="9"/>
      <name val="ＭＳ Ｐ明朝"/>
      <family val="1"/>
      <charset val="128"/>
    </font>
    <font>
      <b/>
      <sz val="9"/>
      <name val="ＭＳ Ｐゴシック"/>
      <family val="3"/>
      <charset val="128"/>
    </font>
    <font>
      <sz val="16"/>
      <name val="ＭＳ Ｐ明朝"/>
      <family val="1"/>
      <charset val="128"/>
    </font>
    <font>
      <sz val="8"/>
      <name val="ＭＳ Ｐ明朝"/>
      <family val="1"/>
      <charset val="128"/>
    </font>
    <font>
      <b/>
      <sz val="11"/>
      <name val="ＭＳ 明朝"/>
      <family val="1"/>
      <charset val="128"/>
    </font>
    <font>
      <sz val="12"/>
      <color theme="1"/>
      <name val="ＭＳ 明朝"/>
      <family val="1"/>
      <charset val="128"/>
    </font>
    <font>
      <sz val="11"/>
      <color theme="1"/>
      <name val="ＭＳ 明朝"/>
      <family val="1"/>
      <charset val="128"/>
    </font>
    <font>
      <sz val="11"/>
      <name val="明朝"/>
      <family val="3"/>
      <charset val="128"/>
    </font>
    <font>
      <sz val="11"/>
      <name val="ＭＳ ゴシック"/>
      <family val="3"/>
      <charset val="128"/>
    </font>
    <font>
      <sz val="12"/>
      <name val="Osaka"/>
      <family val="3"/>
      <charset val="128"/>
    </font>
    <font>
      <sz val="9"/>
      <color indexed="8"/>
      <name val="ＭＳ ゴシック"/>
      <family val="3"/>
      <charset val="128"/>
    </font>
    <font>
      <sz val="12"/>
      <name val="游ゴシック"/>
      <family val="3"/>
      <charset val="128"/>
      <scheme val="minor"/>
    </font>
    <font>
      <b/>
      <sz val="14"/>
      <color indexed="8"/>
      <name val="ＭＳ ゴシック"/>
      <family val="3"/>
      <charset val="128"/>
    </font>
    <font>
      <sz val="20"/>
      <color indexed="8"/>
      <name val="ＭＳ ゴシック"/>
      <family val="3"/>
      <charset val="128"/>
    </font>
    <font>
      <sz val="22"/>
      <color indexed="8"/>
      <name val="ＭＳ ゴシック"/>
      <family val="3"/>
      <charset val="128"/>
    </font>
    <font>
      <sz val="20"/>
      <name val="ＭＳ ゴシック"/>
      <family val="3"/>
      <charset val="128"/>
    </font>
    <font>
      <sz val="6"/>
      <name val="Osaka"/>
      <family val="3"/>
      <charset val="128"/>
    </font>
    <font>
      <sz val="18"/>
      <color indexed="8"/>
      <name val="ＭＳ ゴシック"/>
      <family val="3"/>
      <charset val="128"/>
    </font>
    <font>
      <sz val="12"/>
      <name val="ＭＳ ゴシック"/>
      <family val="3"/>
      <charset val="128"/>
    </font>
    <font>
      <sz val="12"/>
      <color theme="1"/>
      <name val="ＭＳ ゴシック"/>
      <family val="3"/>
      <charset val="128"/>
    </font>
    <font>
      <sz val="12"/>
      <color indexed="8"/>
      <name val="ＭＳ 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1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medium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medium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/>
      <bottom/>
      <diagonal/>
    </border>
    <border>
      <left style="medium">
        <color indexed="8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tted">
        <color indexed="64"/>
      </bottom>
      <diagonal/>
    </border>
    <border>
      <left/>
      <right style="thin">
        <color indexed="64"/>
      </right>
      <top style="thin">
        <color indexed="64"/>
      </top>
      <bottom style="dotted">
        <color indexed="64"/>
      </bottom>
      <diagonal/>
    </border>
    <border>
      <left/>
      <right/>
      <top style="thin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/>
      <top style="dotted">
        <color indexed="64"/>
      </top>
      <bottom style="thin">
        <color indexed="64"/>
      </bottom>
      <diagonal/>
    </border>
    <border>
      <left/>
      <right/>
      <top style="dotted">
        <color indexed="64"/>
      </top>
      <bottom style="thin">
        <color indexed="64"/>
      </bottom>
      <diagonal/>
    </border>
    <border>
      <left/>
      <right style="thin">
        <color indexed="64"/>
      </right>
      <top style="dotted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theme="1"/>
      </bottom>
      <diagonal/>
    </border>
    <border>
      <left style="thin">
        <color indexed="8"/>
      </left>
      <right style="thin">
        <color indexed="8"/>
      </right>
      <top style="thin">
        <color theme="1"/>
      </top>
      <bottom style="thin">
        <color theme="1"/>
      </bottom>
      <diagonal/>
    </border>
    <border>
      <left style="medium">
        <color theme="1"/>
      </left>
      <right/>
      <top style="medium">
        <color theme="1"/>
      </top>
      <bottom style="medium">
        <color indexed="8"/>
      </bottom>
      <diagonal/>
    </border>
    <border>
      <left style="thin">
        <color indexed="8"/>
      </left>
      <right/>
      <top style="medium">
        <color theme="1"/>
      </top>
      <bottom style="medium">
        <color indexed="8"/>
      </bottom>
      <diagonal/>
    </border>
    <border>
      <left style="thin">
        <color indexed="8"/>
      </left>
      <right style="medium">
        <color theme="1"/>
      </right>
      <top style="medium">
        <color theme="1"/>
      </top>
      <bottom style="medium">
        <color indexed="8"/>
      </bottom>
      <diagonal/>
    </border>
    <border>
      <left style="medium">
        <color theme="1"/>
      </left>
      <right/>
      <top style="thin">
        <color indexed="8"/>
      </top>
      <bottom style="thin">
        <color indexed="8"/>
      </bottom>
      <diagonal/>
    </border>
    <border>
      <left style="medium">
        <color theme="1"/>
      </left>
      <right/>
      <top style="medium">
        <color theme="1"/>
      </top>
      <bottom style="medium">
        <color theme="1"/>
      </bottom>
      <diagonal/>
    </border>
    <border>
      <left style="thin">
        <color indexed="8"/>
      </left>
      <right/>
      <top style="medium">
        <color theme="1"/>
      </top>
      <bottom style="medium">
        <color theme="1"/>
      </bottom>
      <diagonal/>
    </border>
    <border>
      <left style="thin">
        <color indexed="8"/>
      </left>
      <right style="medium">
        <color theme="1"/>
      </right>
      <top style="medium">
        <color theme="1"/>
      </top>
      <bottom style="medium">
        <color theme="1"/>
      </bottom>
      <diagonal/>
    </border>
    <border>
      <left style="medium">
        <color theme="1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theme="1"/>
      </left>
      <right style="thin">
        <color indexed="8"/>
      </right>
      <top style="medium">
        <color theme="1"/>
      </top>
      <bottom style="medium">
        <color theme="1"/>
      </bottom>
      <diagonal/>
    </border>
    <border>
      <left style="thin">
        <color indexed="8"/>
      </left>
      <right style="thin">
        <color indexed="8"/>
      </right>
      <top style="medium">
        <color theme="1"/>
      </top>
      <bottom style="medium">
        <color theme="1"/>
      </bottom>
      <diagonal/>
    </border>
    <border>
      <left style="medium">
        <color theme="1"/>
      </left>
      <right style="thin">
        <color indexed="8"/>
      </right>
      <top/>
      <bottom style="thin">
        <color indexed="8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medium">
        <color theme="1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theme="1"/>
      </left>
      <right style="thin">
        <color indexed="8"/>
      </right>
      <top style="thin">
        <color indexed="8"/>
      </top>
      <bottom style="medium">
        <color theme="1"/>
      </bottom>
      <diagonal/>
    </border>
    <border>
      <left style="medium">
        <color theme="1"/>
      </left>
      <right style="thin">
        <color indexed="8"/>
      </right>
      <top style="thin">
        <color indexed="8"/>
      </top>
      <bottom/>
      <diagonal/>
    </border>
    <border>
      <left style="medium">
        <color theme="1"/>
      </left>
      <right style="thin">
        <color indexed="8"/>
      </right>
      <top style="thin">
        <color theme="1"/>
      </top>
      <bottom style="thin">
        <color theme="1"/>
      </bottom>
      <diagonal/>
    </border>
    <border>
      <left style="thin">
        <color indexed="8"/>
      </left>
      <right style="medium">
        <color theme="1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theme="1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theme="1"/>
      </right>
      <top style="thin">
        <color indexed="8"/>
      </top>
      <bottom style="medium">
        <color theme="1"/>
      </bottom>
      <diagonal/>
    </border>
    <border>
      <left style="medium">
        <color theme="1"/>
      </left>
      <right style="thin">
        <color indexed="8"/>
      </right>
      <top style="thin">
        <color indexed="8"/>
      </top>
      <bottom style="thin">
        <color theme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theme="1"/>
      </bottom>
      <diagonal/>
    </border>
    <border>
      <left/>
      <right style="thin">
        <color indexed="8"/>
      </right>
      <top style="thin">
        <color indexed="8"/>
      </top>
      <bottom style="thin">
        <color theme="1"/>
      </bottom>
      <diagonal/>
    </border>
    <border>
      <left style="medium">
        <color theme="1"/>
      </left>
      <right/>
      <top style="medium">
        <color theme="1"/>
      </top>
      <bottom/>
      <diagonal/>
    </border>
    <border>
      <left style="thin">
        <color indexed="8"/>
      </left>
      <right/>
      <top style="medium">
        <color theme="1"/>
      </top>
      <bottom/>
      <diagonal/>
    </border>
    <border>
      <left style="medium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indexed="8"/>
      </left>
      <right style="medium">
        <color theme="1"/>
      </right>
      <top style="medium">
        <color theme="1"/>
      </top>
      <bottom/>
      <diagonal/>
    </border>
    <border>
      <left style="medium">
        <color theme="1"/>
      </left>
      <right style="thin">
        <color indexed="8"/>
      </right>
      <top style="medium">
        <color theme="1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theme="1"/>
      </top>
      <bottom style="thin">
        <color indexed="8"/>
      </bottom>
      <diagonal/>
    </border>
    <border>
      <left style="thin">
        <color theme="1"/>
      </left>
      <right style="medium">
        <color theme="1"/>
      </right>
      <top style="medium">
        <color theme="1"/>
      </top>
      <bottom style="medium">
        <color theme="1"/>
      </bottom>
      <diagonal/>
    </border>
    <border>
      <left style="thin">
        <color indexed="8"/>
      </left>
      <right style="medium">
        <color theme="1"/>
      </right>
      <top/>
      <bottom style="thin">
        <color indexed="8"/>
      </bottom>
      <diagonal/>
    </border>
    <border>
      <left style="thin">
        <color indexed="8"/>
      </left>
      <right style="medium">
        <color theme="1"/>
      </right>
      <top style="thin">
        <color indexed="8"/>
      </top>
      <bottom/>
      <diagonal/>
    </border>
    <border>
      <left style="thin">
        <color indexed="8"/>
      </left>
      <right style="medium">
        <color theme="1"/>
      </right>
      <top style="thin">
        <color theme="1"/>
      </top>
      <bottom style="thin">
        <color theme="1"/>
      </bottom>
      <diagonal/>
    </border>
    <border>
      <left style="thin">
        <color indexed="8"/>
      </left>
      <right style="medium">
        <color theme="1"/>
      </right>
      <top style="medium">
        <color theme="1"/>
      </top>
      <bottom style="thin">
        <color indexed="8"/>
      </bottom>
      <diagonal/>
    </border>
    <border>
      <left style="thin">
        <color theme="1"/>
      </left>
      <right style="medium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 style="medium">
        <color theme="1"/>
      </right>
      <top/>
      <bottom style="thin">
        <color theme="1"/>
      </bottom>
      <diagonal/>
    </border>
    <border>
      <left/>
      <right style="medium">
        <color theme="1"/>
      </right>
      <top/>
      <bottom/>
      <diagonal/>
    </border>
    <border>
      <left style="medium">
        <color theme="1"/>
      </left>
      <right style="thin">
        <color indexed="8"/>
      </right>
      <top style="thin">
        <color theme="1"/>
      </top>
      <bottom style="medium">
        <color theme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medium">
        <color theme="1"/>
      </bottom>
      <diagonal/>
    </border>
    <border>
      <left style="thin">
        <color theme="1"/>
      </left>
      <right style="medium">
        <color theme="1"/>
      </right>
      <top style="thin">
        <color theme="1"/>
      </top>
      <bottom style="medium">
        <color theme="1"/>
      </bottom>
      <diagonal/>
    </border>
    <border>
      <left/>
      <right/>
      <top/>
      <bottom style="medium">
        <color theme="1"/>
      </bottom>
      <diagonal/>
    </border>
    <border>
      <left style="thin">
        <color indexed="8"/>
      </left>
      <right style="thin">
        <color indexed="8"/>
      </right>
      <top/>
      <bottom style="medium">
        <color theme="1"/>
      </bottom>
      <diagonal/>
    </border>
    <border>
      <left style="thin">
        <color theme="1"/>
      </left>
      <right style="thin">
        <color theme="1"/>
      </right>
      <top style="thin">
        <color indexed="8"/>
      </top>
      <bottom style="thin">
        <color theme="1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theme="1"/>
      </bottom>
      <diagonal/>
    </border>
    <border>
      <left style="medium">
        <color indexed="8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 style="medium">
        <color indexed="8"/>
      </right>
      <top style="thin">
        <color theme="1"/>
      </top>
      <bottom style="thin">
        <color theme="1"/>
      </bottom>
      <diagonal/>
    </border>
    <border>
      <left style="medium">
        <color indexed="8"/>
      </left>
      <right style="thin">
        <color indexed="8"/>
      </right>
      <top style="thin">
        <color theme="1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theme="1"/>
      </top>
      <bottom style="medium">
        <color theme="1"/>
      </bottom>
      <diagonal/>
    </border>
    <border>
      <left style="medium">
        <color theme="1"/>
      </left>
      <right style="thin">
        <color indexed="64"/>
      </right>
      <top style="medium">
        <color theme="1"/>
      </top>
      <bottom style="thin">
        <color indexed="8"/>
      </bottom>
      <diagonal/>
    </border>
    <border>
      <left style="medium">
        <color theme="1"/>
      </left>
      <right/>
      <top/>
      <bottom style="thin">
        <color indexed="64"/>
      </bottom>
      <diagonal/>
    </border>
    <border>
      <left style="thin">
        <color theme="1"/>
      </left>
      <right style="thin">
        <color indexed="8"/>
      </right>
      <top style="thin">
        <color theme="1"/>
      </top>
      <bottom style="thin">
        <color theme="1"/>
      </bottom>
      <diagonal/>
    </border>
    <border>
      <left style="thin">
        <color theme="1"/>
      </left>
      <right style="thin">
        <color theme="1"/>
      </right>
      <top/>
      <bottom style="thin">
        <color theme="1"/>
      </bottom>
      <diagonal/>
    </border>
    <border>
      <left style="thin">
        <color theme="1"/>
      </left>
      <right style="thin">
        <color theme="1"/>
      </right>
      <top style="thin">
        <color indexed="8"/>
      </top>
      <bottom style="medium">
        <color theme="1"/>
      </bottom>
      <diagonal/>
    </border>
    <border>
      <left/>
      <right style="medium">
        <color theme="1"/>
      </right>
      <top style="thin">
        <color indexed="8"/>
      </top>
      <bottom style="thin">
        <color indexed="8"/>
      </bottom>
      <diagonal/>
    </border>
    <border>
      <left style="medium">
        <color theme="1"/>
      </left>
      <right style="thin">
        <color indexed="8"/>
      </right>
      <top style="thin">
        <color theme="1"/>
      </top>
      <bottom/>
      <diagonal/>
    </border>
    <border>
      <left style="thin">
        <color theme="1"/>
      </left>
      <right/>
      <top style="thin">
        <color indexed="8"/>
      </top>
      <bottom style="thin">
        <color theme="1"/>
      </bottom>
      <diagonal/>
    </border>
    <border>
      <left/>
      <right style="thin">
        <color theme="1"/>
      </right>
      <top style="thin">
        <color indexed="8"/>
      </top>
      <bottom style="thin">
        <color theme="1"/>
      </bottom>
      <diagonal/>
    </border>
    <border>
      <left style="thin">
        <color indexed="8"/>
      </left>
      <right/>
      <top style="thin">
        <color indexed="8"/>
      </top>
      <bottom style="thin">
        <color theme="1"/>
      </bottom>
      <diagonal/>
    </border>
    <border>
      <left style="thin">
        <color indexed="8"/>
      </left>
      <right/>
      <top style="thin">
        <color theme="1"/>
      </top>
      <bottom style="medium">
        <color indexed="8"/>
      </bottom>
      <diagonal/>
    </border>
    <border>
      <left/>
      <right/>
      <top style="thin">
        <color theme="1"/>
      </top>
      <bottom style="medium">
        <color indexed="8"/>
      </bottom>
      <diagonal/>
    </border>
    <border>
      <left/>
      <right style="thin">
        <color indexed="8"/>
      </right>
      <top style="thin">
        <color theme="1"/>
      </top>
      <bottom style="medium">
        <color indexed="8"/>
      </bottom>
      <diagonal/>
    </border>
    <border>
      <left style="medium">
        <color theme="1"/>
      </left>
      <right/>
      <top style="medium">
        <color theme="1"/>
      </top>
      <bottom style="thin">
        <color indexed="8"/>
      </bottom>
      <diagonal/>
    </border>
    <border>
      <left/>
      <right style="thin">
        <color indexed="8"/>
      </right>
      <top style="medium">
        <color theme="1"/>
      </top>
      <bottom style="thin">
        <color indexed="8"/>
      </bottom>
      <diagonal/>
    </border>
    <border>
      <left style="thin">
        <color theme="1"/>
      </left>
      <right style="medium">
        <color theme="1"/>
      </right>
      <top style="thin">
        <color indexed="8"/>
      </top>
      <bottom style="thin">
        <color theme="1"/>
      </bottom>
      <diagonal/>
    </border>
    <border>
      <left style="thin">
        <color indexed="8"/>
      </left>
      <right style="medium">
        <color indexed="8"/>
      </right>
      <top style="thin">
        <color theme="1"/>
      </top>
      <bottom style="medium">
        <color theme="1"/>
      </bottom>
      <diagonal/>
    </border>
    <border>
      <left style="medium">
        <color theme="1"/>
      </left>
      <right style="thin">
        <color indexed="8"/>
      </right>
      <top style="thin">
        <color theme="1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theme="1"/>
      </top>
      <bottom style="thin">
        <color indexed="8"/>
      </bottom>
      <diagonal/>
    </border>
    <border>
      <left style="thin">
        <color indexed="8"/>
      </left>
      <right/>
      <top style="thin">
        <color theme="1"/>
      </top>
      <bottom style="thin">
        <color indexed="8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7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/>
    <xf numFmtId="0" fontId="8" fillId="0" borderId="0"/>
    <xf numFmtId="0" fontId="26" fillId="0" borderId="0"/>
    <xf numFmtId="0" fontId="28" fillId="0" borderId="0"/>
    <xf numFmtId="0" fontId="28" fillId="0" borderId="0"/>
  </cellStyleXfs>
  <cellXfs count="581">
    <xf numFmtId="0" fontId="0" fillId="0" borderId="0" xfId="0">
      <alignment vertical="center"/>
    </xf>
    <xf numFmtId="0" fontId="3" fillId="0" borderId="4" xfId="0" applyFont="1" applyBorder="1" applyAlignment="1">
      <alignment horizontal="center" vertical="center"/>
    </xf>
    <xf numFmtId="0" fontId="3" fillId="0" borderId="45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10" fillId="0" borderId="0" xfId="0" applyFont="1">
      <alignment vertical="center"/>
    </xf>
    <xf numFmtId="0" fontId="10" fillId="0" borderId="0" xfId="0" applyFont="1" applyAlignment="1">
      <alignment horizontal="right" vertical="center"/>
    </xf>
    <xf numFmtId="0" fontId="3" fillId="0" borderId="4" xfId="0" applyFont="1" applyBorder="1" applyAlignment="1">
      <alignment horizontal="left" vertical="center"/>
    </xf>
    <xf numFmtId="0" fontId="3" fillId="0" borderId="4" xfId="0" applyFont="1" applyBorder="1" applyAlignment="1">
      <alignment horizontal="left" vertical="center" indent="2"/>
    </xf>
    <xf numFmtId="0" fontId="3" fillId="0" borderId="46" xfId="0" applyFont="1" applyBorder="1" applyAlignment="1">
      <alignment horizontal="center" vertical="center"/>
    </xf>
    <xf numFmtId="0" fontId="3" fillId="0" borderId="12" xfId="0" applyFont="1" applyBorder="1" applyAlignment="1">
      <alignment horizontal="left" vertical="center"/>
    </xf>
    <xf numFmtId="0" fontId="3" fillId="0" borderId="13" xfId="0" applyFont="1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0" fontId="3" fillId="0" borderId="15" xfId="0" applyFont="1" applyBorder="1" applyAlignment="1">
      <alignment horizontal="left" vertical="center"/>
    </xf>
    <xf numFmtId="0" fontId="3" fillId="0" borderId="16" xfId="0" applyFont="1" applyBorder="1" applyAlignment="1">
      <alignment horizontal="left" vertical="center"/>
    </xf>
    <xf numFmtId="0" fontId="3" fillId="0" borderId="18" xfId="0" applyFont="1" applyBorder="1" applyAlignment="1">
      <alignment horizontal="left" vertical="center"/>
    </xf>
    <xf numFmtId="0" fontId="3" fillId="0" borderId="47" xfId="0" applyFont="1" applyBorder="1" applyAlignment="1">
      <alignment horizontal="center" vertical="center"/>
    </xf>
    <xf numFmtId="0" fontId="3" fillId="0" borderId="48" xfId="0" applyFont="1" applyBorder="1" applyAlignment="1">
      <alignment horizontal="center" vertical="center"/>
    </xf>
    <xf numFmtId="0" fontId="3" fillId="0" borderId="49" xfId="0" applyFont="1" applyBorder="1" applyAlignment="1">
      <alignment horizontal="center" vertical="center"/>
    </xf>
    <xf numFmtId="0" fontId="3" fillId="0" borderId="0" xfId="0" applyFont="1" applyAlignment="1">
      <alignment horizontal="right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3" fillId="0" borderId="21" xfId="0" applyFont="1" applyBorder="1" applyAlignment="1">
      <alignment horizontal="left" vertical="center"/>
    </xf>
    <xf numFmtId="0" fontId="3" fillId="0" borderId="22" xfId="0" applyFont="1" applyBorder="1" applyAlignment="1">
      <alignment horizontal="left" vertical="center"/>
    </xf>
    <xf numFmtId="0" fontId="3" fillId="0" borderId="15" xfId="0" applyFont="1" applyBorder="1" applyAlignment="1">
      <alignment horizontal="left" vertical="center" wrapText="1"/>
    </xf>
    <xf numFmtId="0" fontId="3" fillId="0" borderId="4" xfId="0" applyFont="1" applyBorder="1" applyAlignment="1">
      <alignment horizontal="left" vertical="center" wrapText="1"/>
    </xf>
    <xf numFmtId="37" fontId="3" fillId="0" borderId="4" xfId="0" applyNumberFormat="1" applyFont="1" applyBorder="1" applyAlignment="1">
      <alignment horizontal="right" vertical="center"/>
    </xf>
    <xf numFmtId="0" fontId="3" fillId="0" borderId="23" xfId="0" applyFont="1" applyBorder="1" applyAlignment="1">
      <alignment horizontal="center" vertical="center"/>
    </xf>
    <xf numFmtId="0" fontId="3" fillId="0" borderId="24" xfId="0" applyFont="1" applyBorder="1" applyAlignment="1">
      <alignment horizontal="center" vertical="center"/>
    </xf>
    <xf numFmtId="0" fontId="3" fillId="0" borderId="51" xfId="0" applyFont="1" applyBorder="1" applyAlignment="1" applyProtection="1">
      <alignment horizontal="center" vertical="center"/>
      <protection locked="0"/>
    </xf>
    <xf numFmtId="0" fontId="3" fillId="0" borderId="52" xfId="0" applyFont="1" applyBorder="1" applyAlignment="1" applyProtection="1">
      <alignment horizontal="center" vertical="center"/>
      <protection locked="0"/>
    </xf>
    <xf numFmtId="0" fontId="3" fillId="0" borderId="53" xfId="0" applyFont="1" applyBorder="1" applyAlignment="1" applyProtection="1">
      <alignment horizontal="center" vertical="center"/>
      <protection locked="0"/>
    </xf>
    <xf numFmtId="0" fontId="3" fillId="0" borderId="54" xfId="0" applyFont="1" applyBorder="1" applyAlignment="1">
      <alignment horizontal="left" vertical="center"/>
    </xf>
    <xf numFmtId="0" fontId="3" fillId="0" borderId="55" xfId="0" applyFont="1" applyBorder="1" applyAlignment="1">
      <alignment horizontal="center" vertical="center"/>
    </xf>
    <xf numFmtId="0" fontId="3" fillId="0" borderId="56" xfId="0" applyFont="1" applyBorder="1" applyAlignment="1">
      <alignment horizontal="center" vertical="center"/>
    </xf>
    <xf numFmtId="0" fontId="3" fillId="0" borderId="53" xfId="0" applyFont="1" applyBorder="1" applyAlignment="1">
      <alignment horizontal="center" vertical="center"/>
    </xf>
    <xf numFmtId="0" fontId="3" fillId="0" borderId="4" xfId="0" applyFont="1" applyBorder="1" applyAlignment="1">
      <alignment horizontal="right" vertical="center"/>
    </xf>
    <xf numFmtId="0" fontId="3" fillId="0" borderId="57" xfId="0" applyFont="1" applyBorder="1" applyAlignment="1">
      <alignment horizontal="left" vertical="center"/>
    </xf>
    <xf numFmtId="0" fontId="3" fillId="0" borderId="24" xfId="0" applyFont="1" applyBorder="1" applyAlignment="1">
      <alignment horizontal="left" vertical="center"/>
    </xf>
    <xf numFmtId="0" fontId="3" fillId="0" borderId="58" xfId="0" applyFont="1" applyBorder="1" applyAlignment="1">
      <alignment horizontal="left" vertical="center"/>
    </xf>
    <xf numFmtId="0" fontId="3" fillId="0" borderId="58" xfId="0" applyFont="1" applyBorder="1" applyAlignment="1">
      <alignment horizontal="center" vertical="center"/>
    </xf>
    <xf numFmtId="0" fontId="3" fillId="0" borderId="12" xfId="0" applyFont="1" applyBorder="1" applyAlignment="1">
      <alignment horizontal="center" vertical="center"/>
    </xf>
    <xf numFmtId="0" fontId="3" fillId="0" borderId="25" xfId="0" applyFont="1" applyBorder="1" applyAlignment="1">
      <alignment horizontal="left" vertical="center"/>
    </xf>
    <xf numFmtId="0" fontId="3" fillId="0" borderId="59" xfId="0" applyFont="1" applyBorder="1" applyAlignment="1">
      <alignment horizontal="left" vertical="center"/>
    </xf>
    <xf numFmtId="0" fontId="3" fillId="0" borderId="60" xfId="0" applyFont="1" applyBorder="1" applyAlignment="1">
      <alignment horizontal="left" vertical="center"/>
    </xf>
    <xf numFmtId="0" fontId="3" fillId="0" borderId="26" xfId="0" applyFont="1" applyBorder="1" applyAlignment="1">
      <alignment horizontal="left" vertical="center"/>
    </xf>
    <xf numFmtId="0" fontId="10" fillId="0" borderId="4" xfId="0" applyFont="1" applyBorder="1" applyAlignment="1">
      <alignment horizontal="center" vertical="center"/>
    </xf>
    <xf numFmtId="37" fontId="3" fillId="0" borderId="0" xfId="0" applyNumberFormat="1" applyFont="1" applyAlignment="1">
      <alignment horizontal="center" vertical="center"/>
    </xf>
    <xf numFmtId="0" fontId="10" fillId="0" borderId="0" xfId="0" applyFont="1" applyAlignment="1">
      <alignment horizontal="left" vertical="center"/>
    </xf>
    <xf numFmtId="0" fontId="3" fillId="0" borderId="14" xfId="0" applyFont="1" applyBorder="1" applyAlignment="1">
      <alignment horizontal="left" vertical="center"/>
    </xf>
    <xf numFmtId="0" fontId="3" fillId="0" borderId="6" xfId="0" applyFont="1" applyBorder="1" applyAlignment="1">
      <alignment horizontal="left" vertical="center"/>
    </xf>
    <xf numFmtId="37" fontId="3" fillId="0" borderId="4" xfId="0" applyNumberFormat="1" applyFont="1" applyBorder="1" applyAlignment="1">
      <alignment horizontal="left" vertical="center"/>
    </xf>
    <xf numFmtId="0" fontId="3" fillId="0" borderId="27" xfId="0" applyFont="1" applyBorder="1" applyAlignment="1">
      <alignment horizontal="left" vertical="center"/>
    </xf>
    <xf numFmtId="0" fontId="10" fillId="0" borderId="4" xfId="0" applyFont="1" applyBorder="1" applyAlignment="1">
      <alignment horizontal="left" vertical="center"/>
    </xf>
    <xf numFmtId="0" fontId="3" fillId="0" borderId="5" xfId="0" applyFont="1" applyBorder="1" applyAlignment="1">
      <alignment horizontal="left" vertical="center"/>
    </xf>
    <xf numFmtId="37" fontId="3" fillId="0" borderId="5" xfId="0" applyNumberFormat="1" applyFont="1" applyBorder="1" applyAlignment="1">
      <alignment horizontal="left" vertical="center"/>
    </xf>
    <xf numFmtId="0" fontId="3" fillId="0" borderId="28" xfId="0" applyFont="1" applyBorder="1" applyAlignment="1">
      <alignment horizontal="left" vertical="center"/>
    </xf>
    <xf numFmtId="0" fontId="3" fillId="0" borderId="19" xfId="0" applyFont="1" applyBorder="1" applyAlignment="1">
      <alignment horizontal="left" vertical="center"/>
    </xf>
    <xf numFmtId="37" fontId="3" fillId="0" borderId="45" xfId="0" applyNumberFormat="1" applyFont="1" applyBorder="1" applyAlignment="1">
      <alignment horizontal="left" vertical="center"/>
    </xf>
    <xf numFmtId="37" fontId="3" fillId="0" borderId="0" xfId="0" applyNumberFormat="1" applyFont="1" applyAlignment="1">
      <alignment horizontal="left" vertical="center"/>
    </xf>
    <xf numFmtId="37" fontId="3" fillId="0" borderId="23" xfId="0" applyNumberFormat="1" applyFont="1" applyBorder="1" applyAlignment="1">
      <alignment horizontal="left" vertical="center"/>
    </xf>
    <xf numFmtId="0" fontId="3" fillId="0" borderId="23" xfId="0" applyFont="1" applyBorder="1" applyAlignment="1">
      <alignment horizontal="left" vertical="center"/>
    </xf>
    <xf numFmtId="38" fontId="3" fillId="0" borderId="4" xfId="1" applyFont="1" applyFill="1" applyBorder="1" applyAlignment="1">
      <alignment horizontal="left" vertical="center"/>
    </xf>
    <xf numFmtId="37" fontId="3" fillId="0" borderId="24" xfId="0" applyNumberFormat="1" applyFont="1" applyBorder="1" applyAlignment="1">
      <alignment horizontal="left" vertical="center"/>
    </xf>
    <xf numFmtId="0" fontId="3" fillId="0" borderId="61" xfId="0" applyFont="1" applyBorder="1" applyAlignment="1">
      <alignment horizontal="left" vertical="center"/>
    </xf>
    <xf numFmtId="37" fontId="3" fillId="0" borderId="4" xfId="0" applyNumberFormat="1" applyFont="1" applyBorder="1" applyAlignment="1">
      <alignment horizontal="left" vertical="center" wrapText="1"/>
    </xf>
    <xf numFmtId="37" fontId="3" fillId="0" borderId="12" xfId="0" applyNumberFormat="1" applyFont="1" applyBorder="1" applyAlignment="1">
      <alignment horizontal="left" vertical="center"/>
    </xf>
    <xf numFmtId="0" fontId="3" fillId="0" borderId="62" xfId="0" applyFont="1" applyBorder="1" applyAlignment="1">
      <alignment horizontal="left" vertical="center"/>
    </xf>
    <xf numFmtId="0" fontId="3" fillId="0" borderId="46" xfId="0" applyFont="1" applyBorder="1" applyAlignment="1">
      <alignment horizontal="left" vertical="center"/>
    </xf>
    <xf numFmtId="0" fontId="10" fillId="0" borderId="0" xfId="0" applyFont="1" applyAlignment="1">
      <alignment horizontal="center" vertical="center"/>
    </xf>
    <xf numFmtId="0" fontId="3" fillId="0" borderId="12" xfId="0" applyFont="1" applyBorder="1" applyAlignment="1">
      <alignment horizontal="right" vertical="center"/>
    </xf>
    <xf numFmtId="37" fontId="3" fillId="0" borderId="5" xfId="0" applyNumberFormat="1" applyFont="1" applyBorder="1" applyAlignment="1">
      <alignment horizontal="right" vertical="center"/>
    </xf>
    <xf numFmtId="37" fontId="3" fillId="0" borderId="45" xfId="0" applyNumberFormat="1" applyFont="1" applyBorder="1" applyAlignment="1">
      <alignment horizontal="right" vertical="center"/>
    </xf>
    <xf numFmtId="37" fontId="3" fillId="0" borderId="0" xfId="0" applyNumberFormat="1" applyFont="1" applyAlignment="1">
      <alignment horizontal="right" vertical="center"/>
    </xf>
    <xf numFmtId="37" fontId="3" fillId="0" borderId="24" xfId="0" applyNumberFormat="1" applyFont="1" applyBorder="1" applyAlignment="1">
      <alignment horizontal="right" vertical="center"/>
    </xf>
    <xf numFmtId="38" fontId="3" fillId="0" borderId="4" xfId="1" applyFont="1" applyFill="1" applyBorder="1" applyAlignment="1">
      <alignment horizontal="right" vertical="center"/>
    </xf>
    <xf numFmtId="38" fontId="10" fillId="0" borderId="4" xfId="1" applyFont="1" applyFill="1" applyBorder="1" applyAlignment="1">
      <alignment horizontal="right" vertical="center"/>
    </xf>
    <xf numFmtId="0" fontId="10" fillId="0" borderId="58" xfId="0" applyFont="1" applyBorder="1" applyAlignment="1">
      <alignment horizontal="left" vertical="center"/>
    </xf>
    <xf numFmtId="0" fontId="3" fillId="0" borderId="47" xfId="0" applyFont="1" applyBorder="1" applyAlignment="1" applyProtection="1">
      <alignment horizontal="center" vertical="center"/>
      <protection locked="0"/>
    </xf>
    <xf numFmtId="0" fontId="3" fillId="0" borderId="48" xfId="0" applyFont="1" applyBorder="1" applyAlignment="1" applyProtection="1">
      <alignment horizontal="center" vertical="center"/>
      <protection locked="0"/>
    </xf>
    <xf numFmtId="0" fontId="3" fillId="0" borderId="49" xfId="0" applyFont="1" applyBorder="1" applyAlignment="1" applyProtection="1">
      <alignment horizontal="center" vertical="center"/>
      <protection locked="0"/>
    </xf>
    <xf numFmtId="0" fontId="3" fillId="0" borderId="54" xfId="0" applyFont="1" applyBorder="1" applyAlignment="1" applyProtection="1">
      <alignment horizontal="left" vertical="center"/>
      <protection locked="0"/>
    </xf>
    <xf numFmtId="0" fontId="3" fillId="0" borderId="4" xfId="0" applyFont="1" applyBorder="1" applyAlignment="1" applyProtection="1">
      <alignment horizontal="left" vertical="center"/>
      <protection locked="0"/>
    </xf>
    <xf numFmtId="0" fontId="3" fillId="0" borderId="4" xfId="0" applyFont="1" applyBorder="1" applyAlignment="1" applyProtection="1">
      <alignment horizontal="center" vertical="center"/>
      <protection locked="0"/>
    </xf>
    <xf numFmtId="0" fontId="3" fillId="0" borderId="57" xfId="0" applyFont="1" applyBorder="1" applyAlignment="1" applyProtection="1">
      <alignment horizontal="left" vertical="center"/>
      <protection locked="0"/>
    </xf>
    <xf numFmtId="0" fontId="3" fillId="0" borderId="6" xfId="0" applyFont="1" applyBorder="1" applyAlignment="1" applyProtection="1">
      <alignment horizontal="left" vertical="center"/>
      <protection locked="0"/>
    </xf>
    <xf numFmtId="0" fontId="3" fillId="0" borderId="6" xfId="0" applyFont="1" applyBorder="1" applyAlignment="1" applyProtection="1">
      <alignment horizontal="center" vertical="center"/>
      <protection locked="0"/>
    </xf>
    <xf numFmtId="0" fontId="3" fillId="0" borderId="4" xfId="0" applyFont="1" applyBorder="1" applyAlignment="1" applyProtection="1">
      <alignment horizontal="left" vertical="center" wrapText="1"/>
      <protection locked="0"/>
    </xf>
    <xf numFmtId="0" fontId="3" fillId="0" borderId="66" xfId="0" applyFont="1" applyBorder="1" applyAlignment="1" applyProtection="1">
      <alignment horizontal="left" vertical="center"/>
      <protection locked="0"/>
    </xf>
    <xf numFmtId="0" fontId="3" fillId="0" borderId="67" xfId="0" applyFont="1" applyBorder="1" applyAlignment="1" applyProtection="1">
      <alignment horizontal="left" vertical="center"/>
      <protection locked="0"/>
    </xf>
    <xf numFmtId="0" fontId="3" fillId="0" borderId="67" xfId="0" applyFont="1" applyBorder="1" applyAlignment="1" applyProtection="1">
      <alignment horizontal="center" vertical="center"/>
      <protection locked="0"/>
    </xf>
    <xf numFmtId="37" fontId="3" fillId="0" borderId="23" xfId="0" applyNumberFormat="1" applyFont="1" applyBorder="1" applyAlignment="1">
      <alignment horizontal="right" vertical="center"/>
    </xf>
    <xf numFmtId="0" fontId="3" fillId="0" borderId="56" xfId="0" applyFont="1" applyBorder="1" applyAlignment="1">
      <alignment horizontal="right" vertical="center"/>
    </xf>
    <xf numFmtId="37" fontId="3" fillId="0" borderId="30" xfId="0" applyNumberFormat="1" applyFont="1" applyBorder="1" applyAlignment="1">
      <alignment horizontal="left" vertical="center"/>
    </xf>
    <xf numFmtId="0" fontId="3" fillId="0" borderId="67" xfId="0" applyFont="1" applyBorder="1" applyAlignment="1">
      <alignment horizontal="left" vertical="center"/>
    </xf>
    <xf numFmtId="0" fontId="12" fillId="0" borderId="4" xfId="0" applyFont="1" applyBorder="1" applyAlignment="1">
      <alignment horizontal="right" vertical="center"/>
    </xf>
    <xf numFmtId="37" fontId="12" fillId="0" borderId="4" xfId="0" applyNumberFormat="1" applyFont="1" applyBorder="1" applyAlignment="1">
      <alignment horizontal="right" vertical="center"/>
    </xf>
    <xf numFmtId="37" fontId="4" fillId="0" borderId="4" xfId="0" applyNumberFormat="1" applyFont="1" applyBorder="1" applyAlignment="1">
      <alignment horizontal="left" vertical="center" wrapText="1"/>
    </xf>
    <xf numFmtId="0" fontId="3" fillId="0" borderId="69" xfId="0" applyFont="1" applyBorder="1" applyAlignment="1">
      <alignment horizontal="center" vertical="center"/>
    </xf>
    <xf numFmtId="0" fontId="3" fillId="0" borderId="70" xfId="0" applyFont="1" applyBorder="1" applyAlignment="1">
      <alignment horizontal="center" vertical="center"/>
    </xf>
    <xf numFmtId="0" fontId="10" fillId="0" borderId="58" xfId="0" applyFont="1" applyBorder="1" applyAlignment="1">
      <alignment horizontal="center" vertical="center"/>
    </xf>
    <xf numFmtId="0" fontId="10" fillId="0" borderId="58" xfId="0" applyFont="1" applyBorder="1" applyAlignment="1">
      <alignment horizontal="right" vertical="center"/>
    </xf>
    <xf numFmtId="0" fontId="10" fillId="0" borderId="71" xfId="0" applyFont="1" applyBorder="1" applyAlignment="1">
      <alignment horizontal="left" vertical="center"/>
    </xf>
    <xf numFmtId="0" fontId="3" fillId="0" borderId="22" xfId="0" applyFont="1" applyBorder="1" applyAlignment="1">
      <alignment horizontal="left" vertical="center" indent="2"/>
    </xf>
    <xf numFmtId="0" fontId="3" fillId="0" borderId="57" xfId="0" applyFont="1" applyBorder="1" applyAlignment="1">
      <alignment horizontal="left" vertical="center" indent="2"/>
    </xf>
    <xf numFmtId="0" fontId="3" fillId="0" borderId="72" xfId="0" applyFont="1" applyBorder="1" applyAlignment="1">
      <alignment horizontal="center" vertical="center"/>
    </xf>
    <xf numFmtId="0" fontId="3" fillId="0" borderId="73" xfId="0" applyFont="1" applyBorder="1" applyAlignment="1">
      <alignment horizontal="left" vertical="center"/>
    </xf>
    <xf numFmtId="0" fontId="3" fillId="0" borderId="74" xfId="0" applyFont="1" applyBorder="1" applyAlignment="1">
      <alignment horizontal="left" vertical="center"/>
    </xf>
    <xf numFmtId="37" fontId="3" fillId="0" borderId="74" xfId="0" applyNumberFormat="1" applyFont="1" applyBorder="1" applyAlignment="1">
      <alignment horizontal="left" vertical="center"/>
    </xf>
    <xf numFmtId="0" fontId="3" fillId="0" borderId="74" xfId="0" applyFont="1" applyBorder="1" applyAlignment="1">
      <alignment horizontal="center" vertical="center"/>
    </xf>
    <xf numFmtId="37" fontId="3" fillId="0" borderId="74" xfId="0" applyNumberFormat="1" applyFont="1" applyBorder="1" applyAlignment="1">
      <alignment horizontal="right" vertical="center"/>
    </xf>
    <xf numFmtId="0" fontId="3" fillId="0" borderId="51" xfId="0" applyFont="1" applyBorder="1" applyAlignment="1">
      <alignment horizontal="center" vertical="center"/>
    </xf>
    <xf numFmtId="0" fontId="3" fillId="0" borderId="52" xfId="0" applyFont="1" applyBorder="1" applyAlignment="1">
      <alignment horizontal="center" vertical="center"/>
    </xf>
    <xf numFmtId="0" fontId="3" fillId="0" borderId="75" xfId="0" applyFont="1" applyBorder="1" applyAlignment="1">
      <alignment horizontal="center" vertical="center"/>
    </xf>
    <xf numFmtId="3" fontId="10" fillId="0" borderId="14" xfId="0" applyNumberFormat="1" applyFont="1" applyBorder="1">
      <alignment vertical="center"/>
    </xf>
    <xf numFmtId="3" fontId="10" fillId="0" borderId="4" xfId="0" applyNumberFormat="1" applyFont="1" applyBorder="1">
      <alignment vertical="center"/>
    </xf>
    <xf numFmtId="0" fontId="10" fillId="0" borderId="4" xfId="0" applyFont="1" applyBorder="1">
      <alignment vertical="center"/>
    </xf>
    <xf numFmtId="0" fontId="3" fillId="0" borderId="59" xfId="0" applyFont="1" applyBorder="1">
      <alignment vertical="center"/>
    </xf>
    <xf numFmtId="0" fontId="10" fillId="0" borderId="14" xfId="0" applyFont="1" applyBorder="1">
      <alignment vertical="center"/>
    </xf>
    <xf numFmtId="0" fontId="10" fillId="0" borderId="14" xfId="0" applyFont="1" applyBorder="1" applyAlignment="1">
      <alignment horizontal="center" vertical="center"/>
    </xf>
    <xf numFmtId="0" fontId="10" fillId="0" borderId="54" xfId="0" applyFont="1" applyBorder="1" applyAlignment="1">
      <alignment horizontal="left" vertical="center"/>
    </xf>
    <xf numFmtId="38" fontId="10" fillId="0" borderId="4" xfId="1" applyFont="1" applyFill="1" applyBorder="1" applyAlignment="1">
      <alignment horizontal="left" vertical="center"/>
    </xf>
    <xf numFmtId="176" fontId="10" fillId="0" borderId="14" xfId="0" applyNumberFormat="1" applyFont="1" applyBorder="1" applyAlignment="1">
      <alignment horizontal="center" vertical="center"/>
    </xf>
    <xf numFmtId="176" fontId="10" fillId="0" borderId="4" xfId="0" applyNumberFormat="1" applyFont="1" applyBorder="1" applyAlignment="1">
      <alignment horizontal="center" vertical="center"/>
    </xf>
    <xf numFmtId="0" fontId="10" fillId="0" borderId="54" xfId="0" applyFont="1" applyBorder="1">
      <alignment vertical="center"/>
    </xf>
    <xf numFmtId="0" fontId="3" fillId="0" borderId="54" xfId="0" applyFont="1" applyBorder="1">
      <alignment vertical="center"/>
    </xf>
    <xf numFmtId="0" fontId="15" fillId="0" borderId="15" xfId="0" applyFont="1" applyBorder="1" applyAlignment="1">
      <alignment horizontal="left" vertical="center" wrapText="1"/>
    </xf>
    <xf numFmtId="0" fontId="15" fillId="0" borderId="64" xfId="0" applyFont="1" applyBorder="1" applyAlignment="1">
      <alignment horizontal="left" vertical="center" wrapText="1"/>
    </xf>
    <xf numFmtId="0" fontId="15" fillId="0" borderId="63" xfId="0" applyFont="1" applyBorder="1" applyAlignment="1">
      <alignment horizontal="left" vertical="center"/>
    </xf>
    <xf numFmtId="0" fontId="15" fillId="0" borderId="31" xfId="0" applyFont="1" applyBorder="1" applyAlignment="1">
      <alignment horizontal="left" vertical="center"/>
    </xf>
    <xf numFmtId="0" fontId="15" fillId="0" borderId="15" xfId="0" applyFont="1" applyBorder="1" applyAlignment="1">
      <alignment horizontal="left" vertical="center"/>
    </xf>
    <xf numFmtId="0" fontId="15" fillId="0" borderId="32" xfId="0" applyFont="1" applyBorder="1" applyAlignment="1">
      <alignment horizontal="left" vertical="center"/>
    </xf>
    <xf numFmtId="0" fontId="15" fillId="0" borderId="28" xfId="0" applyFont="1" applyBorder="1" applyAlignment="1">
      <alignment horizontal="left" vertical="center"/>
    </xf>
    <xf numFmtId="0" fontId="15" fillId="0" borderId="76" xfId="0" applyFont="1" applyBorder="1" applyAlignment="1">
      <alignment horizontal="left" vertical="center"/>
    </xf>
    <xf numFmtId="0" fontId="15" fillId="0" borderId="64" xfId="0" applyFont="1" applyBorder="1" applyAlignment="1">
      <alignment horizontal="left" vertical="center"/>
    </xf>
    <xf numFmtId="0" fontId="15" fillId="0" borderId="76" xfId="0" applyFont="1" applyBorder="1" applyAlignment="1">
      <alignment horizontal="left" vertical="center" wrapText="1"/>
    </xf>
    <xf numFmtId="0" fontId="15" fillId="0" borderId="77" xfId="0" applyFont="1" applyBorder="1" applyAlignment="1">
      <alignment horizontal="left" vertical="center"/>
    </xf>
    <xf numFmtId="0" fontId="15" fillId="0" borderId="65" xfId="0" applyFont="1" applyBorder="1" applyAlignment="1">
      <alignment horizontal="left" vertical="center"/>
    </xf>
    <xf numFmtId="0" fontId="15" fillId="0" borderId="65" xfId="0" applyFont="1" applyBorder="1" applyAlignment="1">
      <alignment horizontal="left" vertical="center" wrapText="1"/>
    </xf>
    <xf numFmtId="0" fontId="15" fillId="0" borderId="77" xfId="0" applyFont="1" applyBorder="1" applyAlignment="1">
      <alignment horizontal="left" vertical="center" wrapText="1"/>
    </xf>
    <xf numFmtId="0" fontId="15" fillId="0" borderId="58" xfId="0" applyFont="1" applyBorder="1" applyAlignment="1">
      <alignment horizontal="left" vertical="center" wrapText="1"/>
    </xf>
    <xf numFmtId="0" fontId="15" fillId="0" borderId="78" xfId="0" applyFont="1" applyBorder="1" applyAlignment="1">
      <alignment horizontal="left" vertical="center" wrapText="1"/>
    </xf>
    <xf numFmtId="0" fontId="15" fillId="0" borderId="79" xfId="0" applyFont="1" applyBorder="1" applyAlignment="1">
      <alignment horizontal="left" vertical="center" wrapText="1"/>
    </xf>
    <xf numFmtId="0" fontId="11" fillId="0" borderId="63" xfId="0" applyFont="1" applyBorder="1" applyAlignment="1">
      <alignment horizontal="left" vertical="center"/>
    </xf>
    <xf numFmtId="0" fontId="11" fillId="0" borderId="64" xfId="0" applyFont="1" applyBorder="1" applyAlignment="1">
      <alignment horizontal="left" vertical="center"/>
    </xf>
    <xf numFmtId="0" fontId="11" fillId="0" borderId="64" xfId="0" applyFont="1" applyBorder="1" applyAlignment="1">
      <alignment horizontal="center" vertical="center"/>
    </xf>
    <xf numFmtId="0" fontId="11" fillId="0" borderId="80" xfId="0" applyFont="1" applyBorder="1" applyAlignment="1">
      <alignment horizontal="left" vertical="center"/>
    </xf>
    <xf numFmtId="0" fontId="15" fillId="0" borderId="81" xfId="0" applyFont="1" applyBorder="1" applyAlignment="1">
      <alignment horizontal="left" vertical="center"/>
    </xf>
    <xf numFmtId="0" fontId="15" fillId="0" borderId="80" xfId="0" applyFont="1" applyBorder="1" applyAlignment="1">
      <alignment horizontal="left" vertical="center"/>
    </xf>
    <xf numFmtId="37" fontId="15" fillId="0" borderId="4" xfId="0" applyNumberFormat="1" applyFont="1" applyBorder="1" applyAlignment="1">
      <alignment horizontal="left" vertical="center" wrapText="1"/>
    </xf>
    <xf numFmtId="176" fontId="3" fillId="0" borderId="4" xfId="0" applyNumberFormat="1" applyFont="1" applyBorder="1" applyAlignment="1">
      <alignment horizontal="center" vertical="center"/>
    </xf>
    <xf numFmtId="176" fontId="3" fillId="0" borderId="24" xfId="0" applyNumberFormat="1" applyFont="1" applyBorder="1" applyAlignment="1">
      <alignment horizontal="center" vertical="center"/>
    </xf>
    <xf numFmtId="180" fontId="3" fillId="0" borderId="4" xfId="0" applyNumberFormat="1" applyFont="1" applyBorder="1" applyAlignment="1">
      <alignment horizontal="center" vertical="center"/>
    </xf>
    <xf numFmtId="0" fontId="12" fillId="0" borderId="4" xfId="0" applyFont="1" applyBorder="1" applyAlignment="1">
      <alignment horizontal="left" vertical="center"/>
    </xf>
    <xf numFmtId="37" fontId="12" fillId="0" borderId="45" xfId="0" applyNumberFormat="1" applyFont="1" applyBorder="1" applyAlignment="1">
      <alignment horizontal="left" vertical="center"/>
    </xf>
    <xf numFmtId="37" fontId="12" fillId="0" borderId="45" xfId="0" applyNumberFormat="1" applyFont="1" applyBorder="1" applyAlignment="1">
      <alignment horizontal="right" vertical="center"/>
    </xf>
    <xf numFmtId="0" fontId="3" fillId="0" borderId="4" xfId="0" applyFont="1" applyBorder="1" applyAlignment="1">
      <alignment horizontal="left" vertical="center" indent="1"/>
    </xf>
    <xf numFmtId="0" fontId="10" fillId="0" borderId="82" xfId="0" applyFont="1" applyBorder="1" applyAlignment="1">
      <alignment horizontal="left" vertical="center"/>
    </xf>
    <xf numFmtId="0" fontId="3" fillId="0" borderId="83" xfId="0" applyFont="1" applyBorder="1" applyAlignment="1">
      <alignment horizontal="left" vertical="center"/>
    </xf>
    <xf numFmtId="37" fontId="3" fillId="0" borderId="4" xfId="0" applyNumberFormat="1" applyFont="1" applyBorder="1" applyAlignment="1">
      <alignment horizontal="left" vertical="center" indent="1"/>
    </xf>
    <xf numFmtId="0" fontId="15" fillId="0" borderId="80" xfId="0" applyFont="1" applyBorder="1" applyAlignment="1">
      <alignment horizontal="left" vertical="center" wrapText="1"/>
    </xf>
    <xf numFmtId="0" fontId="3" fillId="0" borderId="84" xfId="0" applyFont="1" applyBorder="1" applyAlignment="1">
      <alignment horizontal="left" vertical="center"/>
    </xf>
    <xf numFmtId="0" fontId="3" fillId="0" borderId="84" xfId="0" applyFont="1" applyBorder="1" applyAlignment="1">
      <alignment horizontal="center" vertical="center"/>
    </xf>
    <xf numFmtId="0" fontId="15" fillId="0" borderId="85" xfId="0" applyFont="1" applyBorder="1" applyAlignment="1">
      <alignment horizontal="left" vertical="center" wrapText="1"/>
    </xf>
    <xf numFmtId="0" fontId="16" fillId="0" borderId="76" xfId="0" applyFont="1" applyBorder="1" applyAlignment="1">
      <alignment horizontal="left" vertical="center" wrapText="1"/>
    </xf>
    <xf numFmtId="0" fontId="16" fillId="0" borderId="15" xfId="0" applyFont="1" applyBorder="1" applyAlignment="1">
      <alignment horizontal="left" vertical="center" wrapText="1"/>
    </xf>
    <xf numFmtId="0" fontId="15" fillId="0" borderId="33" xfId="0" applyFont="1" applyBorder="1" applyAlignment="1">
      <alignment horizontal="left" vertical="center"/>
    </xf>
    <xf numFmtId="37" fontId="12" fillId="0" borderId="4" xfId="0" applyNumberFormat="1" applyFont="1" applyBorder="1" applyAlignment="1">
      <alignment horizontal="left" vertical="center"/>
    </xf>
    <xf numFmtId="37" fontId="3" fillId="0" borderId="34" xfId="0" applyNumberFormat="1" applyFont="1" applyBorder="1" applyAlignment="1">
      <alignment horizontal="right" vertical="center"/>
    </xf>
    <xf numFmtId="0" fontId="10" fillId="0" borderId="54" xfId="0" applyFont="1" applyBorder="1" applyAlignment="1">
      <alignment horizontal="right" vertical="center"/>
    </xf>
    <xf numFmtId="0" fontId="10" fillId="0" borderId="66" xfId="0" applyFont="1" applyBorder="1">
      <alignment vertical="center"/>
    </xf>
    <xf numFmtId="0" fontId="10" fillId="0" borderId="62" xfId="0" applyFont="1" applyBorder="1">
      <alignment vertical="center"/>
    </xf>
    <xf numFmtId="0" fontId="3" fillId="0" borderId="86" xfId="0" applyFont="1" applyBorder="1" applyAlignment="1">
      <alignment horizontal="center" vertical="center"/>
    </xf>
    <xf numFmtId="0" fontId="3" fillId="0" borderId="16" xfId="0" applyFont="1" applyBorder="1" applyAlignment="1">
      <alignment horizontal="center" vertical="center"/>
    </xf>
    <xf numFmtId="0" fontId="3" fillId="0" borderId="86" xfId="0" applyFont="1" applyBorder="1" applyAlignment="1">
      <alignment horizontal="left" vertical="center"/>
    </xf>
    <xf numFmtId="37" fontId="3" fillId="0" borderId="16" xfId="0" applyNumberFormat="1" applyFont="1" applyBorder="1" applyAlignment="1">
      <alignment horizontal="right" vertical="center"/>
    </xf>
    <xf numFmtId="0" fontId="10" fillId="0" borderId="71" xfId="0" applyFont="1" applyBorder="1">
      <alignment vertical="center"/>
    </xf>
    <xf numFmtId="37" fontId="12" fillId="0" borderId="87" xfId="0" applyNumberFormat="1" applyFont="1" applyBorder="1" applyAlignment="1">
      <alignment horizontal="left" vertical="center"/>
    </xf>
    <xf numFmtId="37" fontId="3" fillId="0" borderId="88" xfId="0" applyNumberFormat="1" applyFont="1" applyBorder="1" applyAlignment="1">
      <alignment horizontal="left" vertical="center"/>
    </xf>
    <xf numFmtId="0" fontId="3" fillId="0" borderId="4" xfId="0" applyFont="1" applyBorder="1">
      <alignment vertical="center"/>
    </xf>
    <xf numFmtId="0" fontId="10" fillId="0" borderId="3" xfId="0" applyFont="1" applyBorder="1" applyAlignment="1">
      <alignment horizontal="center" vertical="center"/>
    </xf>
    <xf numFmtId="0" fontId="10" fillId="0" borderId="3" xfId="0" applyFont="1" applyBorder="1">
      <alignment vertical="center"/>
    </xf>
    <xf numFmtId="38" fontId="10" fillId="0" borderId="3" xfId="1" applyFont="1" applyBorder="1">
      <alignment vertical="center"/>
    </xf>
    <xf numFmtId="176" fontId="10" fillId="0" borderId="3" xfId="0" applyNumberFormat="1" applyFont="1" applyBorder="1">
      <alignment vertical="center"/>
    </xf>
    <xf numFmtId="2" fontId="10" fillId="0" borderId="3" xfId="0" applyNumberFormat="1" applyFont="1" applyBorder="1">
      <alignment vertical="center"/>
    </xf>
    <xf numFmtId="0" fontId="10" fillId="0" borderId="3" xfId="0" applyFont="1" applyBorder="1" applyAlignment="1">
      <alignment vertical="center" wrapText="1"/>
    </xf>
    <xf numFmtId="0" fontId="10" fillId="0" borderId="3" xfId="0" applyFont="1" applyBorder="1" applyAlignment="1">
      <alignment horizontal="left" vertical="center"/>
    </xf>
    <xf numFmtId="179" fontId="10" fillId="0" borderId="3" xfId="0" applyNumberFormat="1" applyFont="1" applyBorder="1">
      <alignment vertical="center"/>
    </xf>
    <xf numFmtId="181" fontId="10" fillId="0" borderId="3" xfId="0" applyNumberFormat="1" applyFont="1" applyBorder="1">
      <alignment vertical="center"/>
    </xf>
    <xf numFmtId="176" fontId="10" fillId="0" borderId="0" xfId="0" applyNumberFormat="1" applyFont="1">
      <alignment vertical="center"/>
    </xf>
    <xf numFmtId="2" fontId="10" fillId="0" borderId="0" xfId="0" applyNumberFormat="1" applyFont="1">
      <alignment vertical="center"/>
    </xf>
    <xf numFmtId="0" fontId="10" fillId="0" borderId="0" xfId="0" applyFont="1" applyAlignment="1">
      <alignment vertical="center" wrapText="1"/>
    </xf>
    <xf numFmtId="38" fontId="10" fillId="0" borderId="0" xfId="1" applyFont="1" applyBorder="1">
      <alignment vertical="center"/>
    </xf>
    <xf numFmtId="181" fontId="10" fillId="0" borderId="0" xfId="0" applyNumberFormat="1" applyFont="1">
      <alignment vertical="center"/>
    </xf>
    <xf numFmtId="0" fontId="10" fillId="0" borderId="89" xfId="0" applyFont="1" applyBorder="1" applyAlignment="1">
      <alignment horizontal="left" vertical="center"/>
    </xf>
    <xf numFmtId="0" fontId="10" fillId="0" borderId="89" xfId="0" applyFont="1" applyBorder="1">
      <alignment vertical="center"/>
    </xf>
    <xf numFmtId="0" fontId="10" fillId="0" borderId="90" xfId="0" applyFont="1" applyBorder="1" applyAlignment="1">
      <alignment horizontal="left" vertical="center"/>
    </xf>
    <xf numFmtId="0" fontId="11" fillId="0" borderId="91" xfId="0" applyFont="1" applyBorder="1" applyAlignment="1">
      <alignment horizontal="left" vertical="center"/>
    </xf>
    <xf numFmtId="0" fontId="3" fillId="0" borderId="92" xfId="0" applyFont="1" applyBorder="1" applyAlignment="1">
      <alignment horizontal="left" vertical="center"/>
    </xf>
    <xf numFmtId="0" fontId="16" fillId="0" borderId="64" xfId="0" applyFont="1" applyBorder="1" applyAlignment="1">
      <alignment horizontal="left" vertical="center" wrapText="1"/>
    </xf>
    <xf numFmtId="37" fontId="3" fillId="0" borderId="93" xfId="0" applyNumberFormat="1" applyFont="1" applyBorder="1" applyAlignment="1">
      <alignment horizontal="left" vertical="center"/>
    </xf>
    <xf numFmtId="0" fontId="5" fillId="0" borderId="64" xfId="0" applyFont="1" applyBorder="1" applyAlignment="1" applyProtection="1">
      <alignment horizontal="left" vertical="center"/>
      <protection locked="0"/>
    </xf>
    <xf numFmtId="2" fontId="10" fillId="0" borderId="0" xfId="0" applyNumberFormat="1" applyFont="1" applyAlignment="1">
      <alignment horizontal="center" vertical="center"/>
    </xf>
    <xf numFmtId="2" fontId="10" fillId="0" borderId="0" xfId="0" applyNumberFormat="1" applyFont="1" applyAlignment="1">
      <alignment horizontal="center" vertical="center" wrapText="1"/>
    </xf>
    <xf numFmtId="0" fontId="15" fillId="0" borderId="15" xfId="0" applyFont="1" applyBorder="1" applyAlignment="1">
      <alignment horizontal="left" vertical="top" wrapText="1"/>
    </xf>
    <xf numFmtId="0" fontId="3" fillId="0" borderId="22" xfId="0" applyFont="1" applyBorder="1" applyAlignment="1">
      <alignment horizontal="right" vertical="center"/>
    </xf>
    <xf numFmtId="0" fontId="12" fillId="0" borderId="5" xfId="0" applyFont="1" applyBorder="1" applyAlignment="1">
      <alignment horizontal="left" vertical="center"/>
    </xf>
    <xf numFmtId="0" fontId="3" fillId="0" borderId="57" xfId="0" applyFont="1" applyBorder="1" applyAlignment="1">
      <alignment horizontal="right" vertical="center"/>
    </xf>
    <xf numFmtId="0" fontId="10" fillId="0" borderId="35" xfId="0" applyFont="1" applyBorder="1" applyAlignment="1">
      <alignment horizontal="left" vertical="center"/>
    </xf>
    <xf numFmtId="0" fontId="10" fillId="0" borderId="35" xfId="0" applyFont="1" applyBorder="1" applyAlignment="1">
      <alignment horizontal="right" vertical="center"/>
    </xf>
    <xf numFmtId="0" fontId="10" fillId="0" borderId="94" xfId="0" applyFont="1" applyBorder="1" applyAlignment="1">
      <alignment horizontal="right" vertical="center"/>
    </xf>
    <xf numFmtId="0" fontId="10" fillId="0" borderId="7" xfId="0" applyFont="1" applyBorder="1">
      <alignment vertical="center"/>
    </xf>
    <xf numFmtId="0" fontId="10" fillId="0" borderId="2" xfId="0" applyFont="1" applyBorder="1">
      <alignment vertical="center"/>
    </xf>
    <xf numFmtId="0" fontId="3" fillId="0" borderId="95" xfId="0" applyFont="1" applyBorder="1">
      <alignment vertical="center"/>
    </xf>
    <xf numFmtId="0" fontId="10" fillId="0" borderId="6" xfId="0" applyFont="1" applyBorder="1">
      <alignment vertical="center"/>
    </xf>
    <xf numFmtId="176" fontId="5" fillId="0" borderId="14" xfId="0" applyNumberFormat="1" applyFont="1" applyBorder="1" applyAlignment="1">
      <alignment horizontal="center" vertical="center"/>
    </xf>
    <xf numFmtId="176" fontId="5" fillId="0" borderId="4" xfId="0" applyNumberFormat="1" applyFont="1" applyBorder="1" applyAlignment="1">
      <alignment horizontal="center" vertical="center"/>
    </xf>
    <xf numFmtId="176" fontId="5" fillId="0" borderId="24" xfId="0" applyNumberFormat="1" applyFont="1" applyBorder="1" applyAlignment="1">
      <alignment horizontal="center" vertical="center"/>
    </xf>
    <xf numFmtId="0" fontId="5" fillId="0" borderId="67" xfId="0" applyFont="1" applyBorder="1" applyAlignment="1">
      <alignment horizontal="center" vertical="center"/>
    </xf>
    <xf numFmtId="0" fontId="5" fillId="0" borderId="45" xfId="0" applyFont="1" applyBorder="1" applyAlignment="1">
      <alignment horizontal="center" vertical="center"/>
    </xf>
    <xf numFmtId="37" fontId="5" fillId="0" borderId="14" xfId="0" applyNumberFormat="1" applyFont="1" applyBorder="1" applyAlignment="1">
      <alignment horizontal="right" vertical="center"/>
    </xf>
    <xf numFmtId="37" fontId="5" fillId="0" borderId="6" xfId="0" applyNumberFormat="1" applyFont="1" applyBorder="1" applyAlignment="1">
      <alignment horizontal="right" vertical="center"/>
    </xf>
    <xf numFmtId="0" fontId="5" fillId="0" borderId="4" xfId="0" applyFont="1" applyBorder="1" applyAlignment="1">
      <alignment horizontal="left" vertical="center"/>
    </xf>
    <xf numFmtId="37" fontId="5" fillId="0" borderId="4" xfId="0" applyNumberFormat="1" applyFont="1" applyBorder="1" applyAlignment="1">
      <alignment horizontal="right" vertical="center"/>
    </xf>
    <xf numFmtId="0" fontId="13" fillId="0" borderId="58" xfId="0" applyFont="1" applyBorder="1" applyAlignment="1">
      <alignment horizontal="left" vertical="center"/>
    </xf>
    <xf numFmtId="38" fontId="13" fillId="0" borderId="4" xfId="1" applyFont="1" applyFill="1" applyBorder="1" applyAlignment="1">
      <alignment horizontal="right" vertical="center"/>
    </xf>
    <xf numFmtId="37" fontId="5" fillId="0" borderId="5" xfId="0" applyNumberFormat="1" applyFont="1" applyBorder="1" applyAlignment="1">
      <alignment horizontal="right" vertical="center"/>
    </xf>
    <xf numFmtId="0" fontId="5" fillId="0" borderId="24" xfId="0" applyFont="1" applyBorder="1" applyAlignment="1">
      <alignment horizontal="center" vertical="center"/>
    </xf>
    <xf numFmtId="37" fontId="5" fillId="0" borderId="24" xfId="0" applyNumberFormat="1" applyFont="1" applyBorder="1" applyAlignment="1">
      <alignment horizontal="right" vertical="center"/>
    </xf>
    <xf numFmtId="177" fontId="5" fillId="0" borderId="4" xfId="1" applyNumberFormat="1" applyFont="1" applyFill="1" applyBorder="1" applyAlignment="1">
      <alignment horizontal="center" vertical="center"/>
    </xf>
    <xf numFmtId="0" fontId="5" fillId="0" borderId="23" xfId="0" applyFont="1" applyBorder="1" applyAlignment="1">
      <alignment horizontal="center" vertical="center"/>
    </xf>
    <xf numFmtId="0" fontId="5" fillId="0" borderId="14" xfId="0" applyFont="1" applyBorder="1" applyAlignment="1">
      <alignment horizontal="right" vertical="center"/>
    </xf>
    <xf numFmtId="0" fontId="5" fillId="0" borderId="4" xfId="0" applyFont="1" applyBorder="1" applyAlignment="1">
      <alignment horizontal="right" vertical="center"/>
    </xf>
    <xf numFmtId="37" fontId="5" fillId="0" borderId="23" xfId="0" applyNumberFormat="1" applyFont="1" applyBorder="1" applyAlignment="1">
      <alignment horizontal="right" vertical="center"/>
    </xf>
    <xf numFmtId="0" fontId="17" fillId="0" borderId="4" xfId="0" applyFont="1" applyBorder="1" applyAlignment="1">
      <alignment horizontal="right" vertical="center"/>
    </xf>
    <xf numFmtId="37" fontId="17" fillId="0" borderId="4" xfId="0" applyNumberFormat="1" applyFont="1" applyBorder="1" applyAlignment="1">
      <alignment horizontal="right" vertical="center"/>
    </xf>
    <xf numFmtId="3" fontId="5" fillId="0" borderId="4" xfId="0" applyNumberFormat="1" applyFont="1" applyBorder="1" applyAlignment="1">
      <alignment horizontal="right" vertical="center"/>
    </xf>
    <xf numFmtId="0" fontId="5" fillId="0" borderId="23" xfId="0" applyFont="1" applyBorder="1" applyAlignment="1">
      <alignment horizontal="right" vertical="center"/>
    </xf>
    <xf numFmtId="0" fontId="5" fillId="0" borderId="6" xfId="0" applyFont="1" applyBorder="1" applyAlignment="1">
      <alignment horizontal="center" vertical="center"/>
    </xf>
    <xf numFmtId="0" fontId="5" fillId="0" borderId="6" xfId="0" applyFont="1" applyBorder="1" applyAlignment="1">
      <alignment horizontal="right" vertical="center"/>
    </xf>
    <xf numFmtId="37" fontId="5" fillId="0" borderId="45" xfId="0" applyNumberFormat="1" applyFont="1" applyBorder="1" applyAlignment="1">
      <alignment horizontal="right" vertical="center"/>
    </xf>
    <xf numFmtId="0" fontId="5" fillId="0" borderId="14" xfId="0" applyFont="1" applyBorder="1" applyAlignment="1">
      <alignment horizontal="center" vertical="center"/>
    </xf>
    <xf numFmtId="176" fontId="5" fillId="0" borderId="4" xfId="1" applyNumberFormat="1" applyFont="1" applyFill="1" applyBorder="1" applyAlignment="1">
      <alignment horizontal="center" vertical="center"/>
    </xf>
    <xf numFmtId="0" fontId="5" fillId="0" borderId="58" xfId="0" applyFont="1" applyBorder="1" applyAlignment="1">
      <alignment horizontal="center" vertical="center"/>
    </xf>
    <xf numFmtId="37" fontId="5" fillId="0" borderId="96" xfId="0" applyNumberFormat="1" applyFont="1" applyBorder="1" applyAlignment="1">
      <alignment horizontal="right" vertical="center"/>
    </xf>
    <xf numFmtId="37" fontId="5" fillId="0" borderId="97" xfId="0" applyNumberFormat="1" applyFont="1" applyBorder="1" applyAlignment="1">
      <alignment horizontal="right" vertical="center"/>
    </xf>
    <xf numFmtId="37" fontId="5" fillId="0" borderId="84" xfId="0" applyNumberFormat="1" applyFont="1" applyBorder="1" applyAlignment="1">
      <alignment horizontal="right" vertical="center"/>
    </xf>
    <xf numFmtId="37" fontId="5" fillId="0" borderId="98" xfId="0" applyNumberFormat="1" applyFont="1" applyBorder="1" applyAlignment="1">
      <alignment horizontal="right" vertical="center"/>
    </xf>
    <xf numFmtId="176" fontId="5" fillId="0" borderId="46" xfId="0" applyNumberFormat="1" applyFont="1" applyBorder="1" applyAlignment="1">
      <alignment horizontal="center" vertical="center"/>
    </xf>
    <xf numFmtId="37" fontId="5" fillId="0" borderId="46" xfId="0" applyNumberFormat="1" applyFont="1" applyBorder="1" applyAlignment="1">
      <alignment horizontal="right" vertical="center"/>
    </xf>
    <xf numFmtId="38" fontId="5" fillId="0" borderId="4" xfId="1" applyFont="1" applyFill="1" applyBorder="1" applyAlignment="1">
      <alignment horizontal="right" vertical="center"/>
    </xf>
    <xf numFmtId="178" fontId="5" fillId="0" borderId="4" xfId="0" applyNumberFormat="1" applyFont="1" applyBorder="1" applyAlignment="1">
      <alignment horizontal="center" vertical="center"/>
    </xf>
    <xf numFmtId="37" fontId="5" fillId="0" borderId="4" xfId="0" applyNumberFormat="1" applyFont="1" applyBorder="1" applyAlignment="1">
      <alignment horizontal="left" vertical="center"/>
    </xf>
    <xf numFmtId="37" fontId="5" fillId="0" borderId="24" xfId="0" applyNumberFormat="1" applyFont="1" applyBorder="1" applyAlignment="1">
      <alignment horizontal="left" vertical="center"/>
    </xf>
    <xf numFmtId="0" fontId="5" fillId="0" borderId="24" xfId="0" applyFont="1" applyBorder="1" applyAlignment="1">
      <alignment horizontal="right" vertical="center"/>
    </xf>
    <xf numFmtId="0" fontId="5" fillId="0" borderId="76" xfId="0" applyFont="1" applyBorder="1" applyAlignment="1">
      <alignment horizontal="left" vertical="center" wrapText="1"/>
    </xf>
    <xf numFmtId="0" fontId="5" fillId="0" borderId="4" xfId="0" applyFont="1" applyBorder="1" applyAlignment="1">
      <alignment horizontal="center" vertical="center"/>
    </xf>
    <xf numFmtId="2" fontId="5" fillId="0" borderId="4" xfId="0" applyNumberFormat="1" applyFont="1" applyBorder="1" applyAlignment="1">
      <alignment horizontal="center" vertical="center"/>
    </xf>
    <xf numFmtId="38" fontId="5" fillId="0" borderId="4" xfId="1" applyFont="1" applyFill="1" applyBorder="1" applyAlignment="1">
      <alignment horizontal="center" vertical="center"/>
    </xf>
    <xf numFmtId="0" fontId="10" fillId="0" borderId="34" xfId="0" applyFont="1" applyBorder="1">
      <alignment vertical="center"/>
    </xf>
    <xf numFmtId="0" fontId="5" fillId="0" borderId="4" xfId="0" applyFont="1" applyBorder="1" applyAlignment="1" applyProtection="1">
      <alignment horizontal="center" vertical="center"/>
      <protection locked="0"/>
    </xf>
    <xf numFmtId="176" fontId="5" fillId="0" borderId="4" xfId="0" applyNumberFormat="1" applyFont="1" applyBorder="1" applyAlignment="1" applyProtection="1">
      <alignment horizontal="center" vertical="center"/>
      <protection locked="0"/>
    </xf>
    <xf numFmtId="176" fontId="5" fillId="0" borderId="67" xfId="0" applyNumberFormat="1" applyFont="1" applyBorder="1" applyAlignment="1" applyProtection="1">
      <alignment horizontal="center" vertical="center"/>
      <protection locked="0"/>
    </xf>
    <xf numFmtId="176" fontId="5" fillId="0" borderId="6" xfId="0" applyNumberFormat="1" applyFont="1" applyBorder="1" applyAlignment="1" applyProtection="1">
      <alignment horizontal="center" vertical="center"/>
      <protection locked="0"/>
    </xf>
    <xf numFmtId="0" fontId="13" fillId="0" borderId="4" xfId="0" applyFont="1" applyBorder="1" applyAlignment="1">
      <alignment horizontal="center" vertical="center"/>
    </xf>
    <xf numFmtId="37" fontId="5" fillId="0" borderId="4" xfId="0" applyNumberFormat="1" applyFont="1" applyBorder="1" applyAlignment="1" applyProtection="1">
      <alignment horizontal="right" vertical="center"/>
      <protection locked="0"/>
    </xf>
    <xf numFmtId="0" fontId="5" fillId="0" borderId="64" xfId="0" applyFont="1" applyBorder="1" applyAlignment="1" applyProtection="1">
      <alignment horizontal="left" vertical="center" wrapText="1"/>
      <protection locked="0"/>
    </xf>
    <xf numFmtId="37" fontId="5" fillId="0" borderId="67" xfId="0" applyNumberFormat="1" applyFont="1" applyBorder="1" applyAlignment="1" applyProtection="1">
      <alignment horizontal="right" vertical="center"/>
      <protection locked="0"/>
    </xf>
    <xf numFmtId="37" fontId="5" fillId="0" borderId="6" xfId="0" applyNumberFormat="1" applyFont="1" applyBorder="1" applyAlignment="1" applyProtection="1">
      <alignment horizontal="right" vertical="center"/>
      <protection locked="0"/>
    </xf>
    <xf numFmtId="0" fontId="5" fillId="0" borderId="15" xfId="0" applyFont="1" applyBorder="1" applyAlignment="1">
      <alignment horizontal="left" vertical="center" wrapText="1"/>
    </xf>
    <xf numFmtId="0" fontId="5" fillId="0" borderId="76" xfId="0" applyFont="1" applyBorder="1" applyAlignment="1" applyProtection="1">
      <alignment horizontal="left" vertical="center"/>
      <protection locked="0"/>
    </xf>
    <xf numFmtId="0" fontId="13" fillId="0" borderId="4" xfId="0" applyFont="1" applyBorder="1" applyAlignment="1">
      <alignment horizontal="right" vertical="center"/>
    </xf>
    <xf numFmtId="0" fontId="5" fillId="0" borderId="65" xfId="0" applyFont="1" applyBorder="1" applyAlignment="1">
      <alignment horizontal="left" vertical="center" wrapText="1"/>
    </xf>
    <xf numFmtId="38" fontId="5" fillId="0" borderId="5" xfId="1" applyFont="1" applyFill="1" applyBorder="1" applyAlignment="1">
      <alignment horizontal="right" vertical="center"/>
    </xf>
    <xf numFmtId="0" fontId="3" fillId="0" borderId="59" xfId="0" applyFont="1" applyBorder="1" applyAlignment="1">
      <alignment vertical="center" shrinkToFit="1"/>
    </xf>
    <xf numFmtId="0" fontId="3" fillId="0" borderId="4" xfId="0" applyFont="1" applyBorder="1" applyAlignment="1">
      <alignment horizontal="left" vertical="center" shrinkToFit="1"/>
    </xf>
    <xf numFmtId="0" fontId="3" fillId="0" borderId="4" xfId="0" applyFont="1" applyBorder="1" applyAlignment="1">
      <alignment vertical="center" shrinkToFit="1"/>
    </xf>
    <xf numFmtId="184" fontId="10" fillId="0" borderId="14" xfId="0" applyNumberFormat="1" applyFont="1" applyBorder="1" applyAlignment="1">
      <alignment horizontal="center" vertical="center"/>
    </xf>
    <xf numFmtId="0" fontId="10" fillId="0" borderId="50" xfId="0" applyFont="1" applyBorder="1">
      <alignment vertical="center"/>
    </xf>
    <xf numFmtId="0" fontId="11" fillId="0" borderId="99" xfId="0" applyFont="1" applyBorder="1" applyAlignment="1">
      <alignment horizontal="left" vertical="center"/>
    </xf>
    <xf numFmtId="0" fontId="24" fillId="0" borderId="4" xfId="0" applyFont="1" applyBorder="1" applyAlignment="1">
      <alignment horizontal="center" vertical="center"/>
    </xf>
    <xf numFmtId="0" fontId="10" fillId="0" borderId="4" xfId="0" applyFont="1" applyBorder="1" applyAlignment="1">
      <alignment vertical="center" shrinkToFit="1"/>
    </xf>
    <xf numFmtId="0" fontId="10" fillId="0" borderId="24" xfId="0" applyFont="1" applyBorder="1">
      <alignment vertical="center"/>
    </xf>
    <xf numFmtId="38" fontId="10" fillId="0" borderId="24" xfId="1" applyFont="1" applyFill="1" applyBorder="1" applyAlignment="1">
      <alignment horizontal="right" vertical="center"/>
    </xf>
    <xf numFmtId="0" fontId="10" fillId="0" borderId="24" xfId="0" applyFont="1" applyBorder="1" applyAlignment="1">
      <alignment horizontal="center" vertical="center"/>
    </xf>
    <xf numFmtId="38" fontId="10" fillId="0" borderId="24" xfId="1" applyFont="1" applyFill="1" applyBorder="1" applyAlignment="1">
      <alignment horizontal="left" vertical="center"/>
    </xf>
    <xf numFmtId="0" fontId="3" fillId="0" borderId="54" xfId="0" applyFont="1" applyBorder="1" applyAlignment="1">
      <alignment horizontal="right" vertical="center"/>
    </xf>
    <xf numFmtId="37" fontId="3" fillId="0" borderId="4" xfId="0" applyNumberFormat="1" applyFont="1" applyBorder="1" applyAlignment="1">
      <alignment horizontal="left" vertical="center" shrinkToFit="1"/>
    </xf>
    <xf numFmtId="0" fontId="3" fillId="0" borderId="59" xfId="0" applyFont="1" applyBorder="1" applyAlignment="1">
      <alignment horizontal="right" vertical="center"/>
    </xf>
    <xf numFmtId="0" fontId="10" fillId="0" borderId="62" xfId="0" applyFont="1" applyBorder="1" applyAlignment="1">
      <alignment horizontal="right" vertical="center"/>
    </xf>
    <xf numFmtId="0" fontId="10" fillId="0" borderId="45" xfId="0" applyFont="1" applyBorder="1" applyAlignment="1">
      <alignment horizontal="left" vertical="center"/>
    </xf>
    <xf numFmtId="0" fontId="10" fillId="0" borderId="45" xfId="0" applyFont="1" applyBorder="1" applyAlignment="1">
      <alignment horizontal="center" vertical="center"/>
    </xf>
    <xf numFmtId="0" fontId="13" fillId="0" borderId="6" xfId="0" applyFont="1" applyBorder="1" applyAlignment="1">
      <alignment horizontal="center" vertical="center"/>
    </xf>
    <xf numFmtId="0" fontId="10" fillId="0" borderId="6" xfId="0" applyFont="1" applyBorder="1" applyAlignment="1">
      <alignment horizontal="left" vertical="center"/>
    </xf>
    <xf numFmtId="0" fontId="10" fillId="0" borderId="45" xfId="0" applyFont="1" applyBorder="1">
      <alignment vertical="center"/>
    </xf>
    <xf numFmtId="0" fontId="5" fillId="0" borderId="4" xfId="0" applyFont="1" applyBorder="1">
      <alignment vertical="center"/>
    </xf>
    <xf numFmtId="3" fontId="3" fillId="0" borderId="4" xfId="0" applyNumberFormat="1" applyFont="1" applyBorder="1" applyAlignment="1">
      <alignment horizontal="center" vertical="center" shrinkToFit="1"/>
    </xf>
    <xf numFmtId="0" fontId="10" fillId="0" borderId="4" xfId="0" applyFont="1" applyBorder="1" applyAlignment="1">
      <alignment horizontal="center" vertical="center" shrinkToFit="1"/>
    </xf>
    <xf numFmtId="0" fontId="10" fillId="0" borderId="4" xfId="0" quotePrefix="1" applyFont="1" applyBorder="1" applyAlignment="1">
      <alignment horizontal="center" vertical="center" shrinkToFit="1"/>
    </xf>
    <xf numFmtId="176" fontId="5" fillId="0" borderId="58" xfId="0" applyNumberFormat="1" applyFont="1" applyBorder="1" applyAlignment="1">
      <alignment horizontal="center" vertical="center"/>
    </xf>
    <xf numFmtId="176" fontId="5" fillId="0" borderId="84" xfId="0" applyNumberFormat="1" applyFont="1" applyBorder="1" applyAlignment="1">
      <alignment horizontal="center" vertical="center"/>
    </xf>
    <xf numFmtId="0" fontId="15" fillId="0" borderId="85" xfId="0" applyFont="1" applyBorder="1" applyAlignment="1">
      <alignment horizontal="left" vertical="center"/>
    </xf>
    <xf numFmtId="38" fontId="5" fillId="0" borderId="24" xfId="1" applyFont="1" applyFill="1" applyBorder="1" applyAlignment="1">
      <alignment horizontal="right" vertical="center"/>
    </xf>
    <xf numFmtId="0" fontId="3" fillId="0" borderId="100" xfId="0" applyFont="1" applyBorder="1" applyAlignment="1">
      <alignment horizontal="left" vertical="center"/>
    </xf>
    <xf numFmtId="0" fontId="19" fillId="0" borderId="0" xfId="3" applyFont="1"/>
    <xf numFmtId="0" fontId="21" fillId="0" borderId="1" xfId="3" applyFont="1" applyBorder="1" applyAlignment="1">
      <alignment horizontal="center" vertical="center"/>
    </xf>
    <xf numFmtId="0" fontId="19" fillId="0" borderId="10" xfId="3" applyFont="1" applyBorder="1" applyAlignment="1">
      <alignment horizontal="center" vertical="center"/>
    </xf>
    <xf numFmtId="0" fontId="19" fillId="0" borderId="3" xfId="3" applyFont="1" applyBorder="1" applyAlignment="1">
      <alignment horizontal="center" vertical="center"/>
    </xf>
    <xf numFmtId="186" fontId="19" fillId="2" borderId="36" xfId="3" applyNumberFormat="1" applyFont="1" applyFill="1" applyBorder="1" applyAlignment="1">
      <alignment horizontal="distributed" vertical="center"/>
    </xf>
    <xf numFmtId="0" fontId="19" fillId="2" borderId="37" xfId="3" applyFont="1" applyFill="1" applyBorder="1" applyAlignment="1">
      <alignment horizontal="distributed" vertical="center"/>
    </xf>
    <xf numFmtId="0" fontId="19" fillId="2" borderId="38" xfId="3" applyFont="1" applyFill="1" applyBorder="1" applyAlignment="1">
      <alignment vertical="center"/>
    </xf>
    <xf numFmtId="0" fontId="19" fillId="2" borderId="37" xfId="3" applyFont="1" applyFill="1" applyBorder="1" applyAlignment="1">
      <alignment vertical="center"/>
    </xf>
    <xf numFmtId="0" fontId="19" fillId="2" borderId="39" xfId="3" applyFont="1" applyFill="1" applyBorder="1" applyAlignment="1">
      <alignment vertical="center"/>
    </xf>
    <xf numFmtId="0" fontId="19" fillId="2" borderId="36" xfId="3" applyFont="1" applyFill="1" applyBorder="1" applyAlignment="1">
      <alignment vertical="center"/>
    </xf>
    <xf numFmtId="0" fontId="19" fillId="0" borderId="8" xfId="3" applyFont="1" applyBorder="1" applyAlignment="1">
      <alignment horizontal="distributed" vertical="center" justifyLastLine="1"/>
    </xf>
    <xf numFmtId="0" fontId="19" fillId="0" borderId="7" xfId="3" applyFont="1" applyBorder="1" applyAlignment="1">
      <alignment horizontal="distributed" vertical="center" justifyLastLine="1"/>
    </xf>
    <xf numFmtId="187" fontId="19" fillId="0" borderId="8" xfId="3" applyNumberFormat="1" applyFont="1" applyBorder="1" applyAlignment="1">
      <alignment horizontal="distributed" vertical="center"/>
    </xf>
    <xf numFmtId="187" fontId="19" fillId="0" borderId="7" xfId="3" applyNumberFormat="1" applyFont="1" applyBorder="1" applyAlignment="1">
      <alignment horizontal="distributed" vertical="center"/>
    </xf>
    <xf numFmtId="0" fontId="19" fillId="0" borderId="1" xfId="3" applyFont="1" applyBorder="1" applyAlignment="1">
      <alignment vertical="center"/>
    </xf>
    <xf numFmtId="0" fontId="19" fillId="0" borderId="7" xfId="3" applyFont="1" applyBorder="1" applyAlignment="1">
      <alignment vertical="center"/>
    </xf>
    <xf numFmtId="0" fontId="19" fillId="0" borderId="2" xfId="3" applyFont="1" applyBorder="1" applyAlignment="1">
      <alignment horizontal="center" vertical="center"/>
    </xf>
    <xf numFmtId="2" fontId="19" fillId="0" borderId="2" xfId="3" applyNumberFormat="1" applyFont="1" applyBorder="1" applyAlignment="1">
      <alignment horizontal="center" vertical="center"/>
    </xf>
    <xf numFmtId="38" fontId="19" fillId="0" borderId="2" xfId="2" applyFont="1" applyBorder="1" applyAlignment="1">
      <alignment vertical="center"/>
    </xf>
    <xf numFmtId="0" fontId="19" fillId="0" borderId="8" xfId="3" applyFont="1" applyBorder="1" applyAlignment="1">
      <alignment vertical="center"/>
    </xf>
    <xf numFmtId="176" fontId="19" fillId="0" borderId="2" xfId="3" applyNumberFormat="1" applyFont="1" applyBorder="1" applyAlignment="1">
      <alignment horizontal="center" vertical="center"/>
    </xf>
    <xf numFmtId="0" fontId="19" fillId="0" borderId="1" xfId="3" applyFont="1" applyBorder="1" applyAlignment="1">
      <alignment horizontal="right" vertical="center"/>
    </xf>
    <xf numFmtId="186" fontId="19" fillId="2" borderId="36" xfId="3" applyNumberFormat="1" applyFont="1" applyFill="1" applyBorder="1" applyAlignment="1">
      <alignment horizontal="distributed" vertical="center" justifyLastLine="1"/>
    </xf>
    <xf numFmtId="0" fontId="19" fillId="2" borderId="38" xfId="3" applyFont="1" applyFill="1" applyBorder="1" applyAlignment="1">
      <alignment horizontal="distributed" vertical="center" justifyLastLine="1"/>
    </xf>
    <xf numFmtId="0" fontId="19" fillId="0" borderId="40" xfId="3" applyFont="1" applyBorder="1" applyAlignment="1">
      <alignment vertical="center" justifyLastLine="1"/>
    </xf>
    <xf numFmtId="0" fontId="19" fillId="0" borderId="41" xfId="3" applyFont="1" applyBorder="1" applyAlignment="1">
      <alignment vertical="center" justifyLastLine="1"/>
    </xf>
    <xf numFmtId="0" fontId="19" fillId="2" borderId="37" xfId="3" applyFont="1" applyFill="1" applyBorder="1" applyAlignment="1">
      <alignment horizontal="distributed" vertical="center" justifyLastLine="1"/>
    </xf>
    <xf numFmtId="0" fontId="19" fillId="0" borderId="40" xfId="3" applyFont="1" applyBorder="1" applyAlignment="1">
      <alignment vertical="center"/>
    </xf>
    <xf numFmtId="0" fontId="19" fillId="0" borderId="42" xfId="3" applyFont="1" applyBorder="1" applyAlignment="1">
      <alignment vertical="center"/>
    </xf>
    <xf numFmtId="0" fontId="19" fillId="0" borderId="40" xfId="3" applyFont="1" applyBorder="1" applyAlignment="1">
      <alignment vertical="center" shrinkToFit="1"/>
    </xf>
    <xf numFmtId="0" fontId="19" fillId="0" borderId="41" xfId="3" applyFont="1" applyBorder="1" applyAlignment="1">
      <alignment vertical="center" shrinkToFit="1"/>
    </xf>
    <xf numFmtId="0" fontId="19" fillId="0" borderId="42" xfId="3" applyFont="1" applyBorder="1" applyAlignment="1">
      <alignment vertical="center" shrinkToFit="1"/>
    </xf>
    <xf numFmtId="0" fontId="19" fillId="0" borderId="42" xfId="3" applyFont="1" applyBorder="1" applyAlignment="1">
      <alignment vertical="center" justifyLastLine="1"/>
    </xf>
    <xf numFmtId="0" fontId="19" fillId="0" borderId="7" xfId="3" applyFont="1" applyBorder="1" applyAlignment="1">
      <alignment horizontal="center" vertical="center"/>
    </xf>
    <xf numFmtId="0" fontId="22" fillId="0" borderId="7" xfId="3" applyFont="1" applyBorder="1" applyAlignment="1">
      <alignment vertical="center"/>
    </xf>
    <xf numFmtId="0" fontId="19" fillId="0" borderId="43" xfId="3" applyFont="1" applyBorder="1" applyAlignment="1">
      <alignment horizontal="distributed" vertical="center"/>
    </xf>
    <xf numFmtId="0" fontId="19" fillId="0" borderId="29" xfId="3" applyFont="1" applyBorder="1" applyAlignment="1">
      <alignment horizontal="distributed" vertical="center"/>
    </xf>
    <xf numFmtId="0" fontId="19" fillId="0" borderId="8" xfId="3" applyFont="1" applyBorder="1" applyAlignment="1">
      <alignment horizontal="distributed" vertical="center"/>
    </xf>
    <xf numFmtId="0" fontId="19" fillId="0" borderId="7" xfId="3" applyFont="1" applyBorder="1" applyAlignment="1">
      <alignment horizontal="distributed" vertical="center"/>
    </xf>
    <xf numFmtId="0" fontId="15" fillId="0" borderId="15" xfId="0" applyFont="1" applyBorder="1" applyAlignment="1">
      <alignment horizontal="left" vertical="center" shrinkToFit="1"/>
    </xf>
    <xf numFmtId="0" fontId="15" fillId="0" borderId="31" xfId="0" applyFont="1" applyBorder="1" applyAlignment="1">
      <alignment horizontal="left" vertical="center" shrinkToFit="1"/>
    </xf>
    <xf numFmtId="38" fontId="19" fillId="2" borderId="39" xfId="3" applyNumberFormat="1" applyFont="1" applyFill="1" applyBorder="1" applyAlignment="1">
      <alignment vertical="center"/>
    </xf>
    <xf numFmtId="38" fontId="19" fillId="0" borderId="8" xfId="3" applyNumberFormat="1" applyFont="1" applyBorder="1" applyAlignment="1">
      <alignment horizontal="center" vertical="center"/>
    </xf>
    <xf numFmtId="3" fontId="19" fillId="0" borderId="1" xfId="3" applyNumberFormat="1" applyFont="1" applyBorder="1" applyAlignment="1">
      <alignment horizontal="right" vertical="center"/>
    </xf>
    <xf numFmtId="37" fontId="3" fillId="0" borderId="87" xfId="0" applyNumberFormat="1" applyFont="1" applyBorder="1" applyAlignment="1">
      <alignment horizontal="left" vertical="center"/>
    </xf>
    <xf numFmtId="0" fontId="13" fillId="0" borderId="4" xfId="0" applyFont="1" applyBorder="1">
      <alignment vertical="center"/>
    </xf>
    <xf numFmtId="37" fontId="13" fillId="0" borderId="4" xfId="0" applyNumberFormat="1" applyFont="1" applyBorder="1" applyAlignment="1">
      <alignment horizontal="left" vertical="center"/>
    </xf>
    <xf numFmtId="176" fontId="13" fillId="0" borderId="4" xfId="0" applyNumberFormat="1" applyFont="1" applyBorder="1" applyAlignment="1">
      <alignment horizontal="center" vertical="center"/>
    </xf>
    <xf numFmtId="37" fontId="13" fillId="0" borderId="24" xfId="0" applyNumberFormat="1" applyFont="1" applyBorder="1" applyAlignment="1">
      <alignment horizontal="right" vertical="center"/>
    </xf>
    <xf numFmtId="37" fontId="10" fillId="0" borderId="4" xfId="0" applyNumberFormat="1" applyFont="1" applyBorder="1" applyAlignment="1">
      <alignment horizontal="left" vertical="center"/>
    </xf>
    <xf numFmtId="0" fontId="13" fillId="0" borderId="6" xfId="0" applyFont="1" applyBorder="1" applyAlignment="1">
      <alignment horizontal="left" vertical="center"/>
    </xf>
    <xf numFmtId="0" fontId="13" fillId="0" borderId="4" xfId="0" applyFont="1" applyBorder="1" applyAlignment="1">
      <alignment horizontal="left" vertical="center" shrinkToFit="1"/>
    </xf>
    <xf numFmtId="0" fontId="10" fillId="0" borderId="4" xfId="0" applyFont="1" applyBorder="1" applyAlignment="1">
      <alignment horizontal="left" vertical="center" shrinkToFit="1"/>
    </xf>
    <xf numFmtId="0" fontId="13" fillId="0" borderId="58" xfId="0" applyFont="1" applyBorder="1" applyAlignment="1">
      <alignment horizontal="center" vertical="center"/>
    </xf>
    <xf numFmtId="180" fontId="10" fillId="0" borderId="0" xfId="0" applyNumberFormat="1" applyFont="1" applyAlignment="1">
      <alignment horizontal="right" vertical="center"/>
    </xf>
    <xf numFmtId="180" fontId="24" fillId="0" borderId="0" xfId="0" applyNumberFormat="1" applyFont="1" applyAlignment="1">
      <alignment horizontal="left" vertical="center"/>
    </xf>
    <xf numFmtId="179" fontId="10" fillId="0" borderId="0" xfId="0" applyNumberFormat="1" applyFont="1" applyAlignment="1">
      <alignment horizontal="center" vertical="center"/>
    </xf>
    <xf numFmtId="182" fontId="10" fillId="0" borderId="0" xfId="0" applyNumberFormat="1" applyFont="1" applyAlignment="1">
      <alignment horizontal="right" vertical="center"/>
    </xf>
    <xf numFmtId="180" fontId="25" fillId="0" borderId="0" xfId="0" applyNumberFormat="1" applyFont="1" applyAlignment="1">
      <alignment horizontal="right" vertical="center"/>
    </xf>
    <xf numFmtId="180" fontId="24" fillId="0" borderId="44" xfId="0" applyNumberFormat="1" applyFont="1" applyBorder="1" applyAlignment="1">
      <alignment horizontal="left" vertical="center"/>
    </xf>
    <xf numFmtId="180" fontId="13" fillId="0" borderId="0" xfId="0" applyNumberFormat="1" applyFont="1" applyAlignment="1">
      <alignment horizontal="right" vertical="center"/>
    </xf>
    <xf numFmtId="0" fontId="13" fillId="0" borderId="0" xfId="0" applyFont="1" applyAlignment="1">
      <alignment horizontal="right" vertical="center"/>
    </xf>
    <xf numFmtId="182" fontId="13" fillId="0" borderId="0" xfId="0" applyNumberFormat="1" applyFont="1" applyAlignment="1">
      <alignment horizontal="right" vertical="center"/>
    </xf>
    <xf numFmtId="183" fontId="10" fillId="0" borderId="4" xfId="0" applyNumberFormat="1" applyFont="1" applyBorder="1" applyAlignment="1">
      <alignment horizontal="left" vertical="center"/>
    </xf>
    <xf numFmtId="0" fontId="10" fillId="0" borderId="94" xfId="0" applyFont="1" applyBorder="1" applyAlignment="1">
      <alignment horizontal="left" vertical="center"/>
    </xf>
    <xf numFmtId="0" fontId="7" fillId="0" borderId="4" xfId="0" applyFont="1" applyBorder="1" applyAlignment="1">
      <alignment horizontal="left" vertical="center"/>
    </xf>
    <xf numFmtId="185" fontId="7" fillId="0" borderId="4" xfId="0" applyNumberFormat="1" applyFont="1" applyBorder="1" applyAlignment="1">
      <alignment horizontal="left" vertical="center"/>
    </xf>
    <xf numFmtId="176" fontId="13" fillId="0" borderId="14" xfId="0" applyNumberFormat="1" applyFont="1" applyBorder="1" applyAlignment="1">
      <alignment horizontal="center" vertical="center"/>
    </xf>
    <xf numFmtId="3" fontId="13" fillId="0" borderId="14" xfId="0" applyNumberFormat="1" applyFont="1" applyBorder="1">
      <alignment vertical="center"/>
    </xf>
    <xf numFmtId="3" fontId="13" fillId="0" borderId="4" xfId="0" applyNumberFormat="1" applyFont="1" applyBorder="1">
      <alignment vertical="center"/>
    </xf>
    <xf numFmtId="0" fontId="13" fillId="0" borderId="58" xfId="0" applyFont="1" applyBorder="1" applyAlignment="1">
      <alignment horizontal="right" vertical="center"/>
    </xf>
    <xf numFmtId="3" fontId="13" fillId="0" borderId="58" xfId="0" applyNumberFormat="1" applyFont="1" applyBorder="1" applyAlignment="1">
      <alignment horizontal="right" vertical="center"/>
    </xf>
    <xf numFmtId="3" fontId="13" fillId="0" borderId="7" xfId="0" applyNumberFormat="1" applyFont="1" applyBorder="1">
      <alignment vertical="center"/>
    </xf>
    <xf numFmtId="176" fontId="13" fillId="0" borderId="24" xfId="0" applyNumberFormat="1" applyFont="1" applyBorder="1" applyAlignment="1">
      <alignment horizontal="center" vertical="center"/>
    </xf>
    <xf numFmtId="176" fontId="25" fillId="0" borderId="4" xfId="0" applyNumberFormat="1" applyFont="1" applyBorder="1" applyAlignment="1">
      <alignment horizontal="center" vertical="center"/>
    </xf>
    <xf numFmtId="38" fontId="13" fillId="0" borderId="24" xfId="1" applyFont="1" applyFill="1" applyBorder="1" applyAlignment="1">
      <alignment horizontal="right" vertical="center"/>
    </xf>
    <xf numFmtId="38" fontId="25" fillId="0" borderId="4" xfId="1" applyFont="1" applyFill="1" applyBorder="1" applyAlignment="1">
      <alignment horizontal="right" vertical="center"/>
    </xf>
    <xf numFmtId="2" fontId="13" fillId="0" borderId="4" xfId="0" applyNumberFormat="1" applyFont="1" applyBorder="1" applyAlignment="1">
      <alignment horizontal="center" vertical="center"/>
    </xf>
    <xf numFmtId="0" fontId="13" fillId="0" borderId="45" xfId="0" applyFont="1" applyBorder="1" applyAlignment="1">
      <alignment horizontal="center" vertical="center"/>
    </xf>
    <xf numFmtId="0" fontId="13" fillId="0" borderId="45" xfId="0" applyFont="1" applyBorder="1" applyAlignment="1">
      <alignment horizontal="left" vertical="center"/>
    </xf>
    <xf numFmtId="3" fontId="13" fillId="0" borderId="45" xfId="0" applyNumberFormat="1" applyFont="1" applyBorder="1" applyAlignment="1">
      <alignment horizontal="right" vertical="center"/>
    </xf>
    <xf numFmtId="0" fontId="7" fillId="0" borderId="4" xfId="0" applyFont="1" applyBorder="1" applyAlignment="1">
      <alignment horizontal="left" vertical="center" shrinkToFit="1"/>
    </xf>
    <xf numFmtId="0" fontId="13" fillId="0" borderId="5" xfId="0" applyFont="1" applyBorder="1">
      <alignment vertical="center"/>
    </xf>
    <xf numFmtId="37" fontId="13" fillId="0" borderId="45" xfId="0" applyNumberFormat="1" applyFont="1" applyBorder="1" applyAlignment="1">
      <alignment horizontal="left" vertical="center"/>
    </xf>
    <xf numFmtId="176" fontId="13" fillId="0" borderId="5" xfId="0" applyNumberFormat="1" applyFont="1" applyBorder="1" applyAlignment="1">
      <alignment horizontal="center" vertical="center"/>
    </xf>
    <xf numFmtId="38" fontId="13" fillId="0" borderId="5" xfId="1" applyFont="1" applyFill="1" applyBorder="1" applyAlignment="1">
      <alignment horizontal="right" vertical="center"/>
    </xf>
    <xf numFmtId="37" fontId="13" fillId="0" borderId="45" xfId="0" applyNumberFormat="1" applyFont="1" applyBorder="1" applyAlignment="1">
      <alignment horizontal="right" vertical="center"/>
    </xf>
    <xf numFmtId="0" fontId="13" fillId="0" borderId="4" xfId="0" applyFont="1" applyBorder="1" applyAlignment="1">
      <alignment vertical="center" shrinkToFit="1"/>
    </xf>
    <xf numFmtId="37" fontId="13" fillId="0" borderId="4" xfId="0" applyNumberFormat="1" applyFont="1" applyBorder="1" applyAlignment="1">
      <alignment horizontal="left" vertical="center" shrinkToFit="1"/>
    </xf>
    <xf numFmtId="37" fontId="13" fillId="0" borderId="4" xfId="0" applyNumberFormat="1" applyFont="1" applyBorder="1" applyAlignment="1">
      <alignment horizontal="right" vertical="center"/>
    </xf>
    <xf numFmtId="37" fontId="13" fillId="0" borderId="6" xfId="0" applyNumberFormat="1" applyFont="1" applyBorder="1" applyAlignment="1">
      <alignment horizontal="left" vertical="center"/>
    </xf>
    <xf numFmtId="0" fontId="23" fillId="0" borderId="45" xfId="0" applyFont="1" applyBorder="1" applyAlignment="1">
      <alignment horizontal="left" vertical="center"/>
    </xf>
    <xf numFmtId="176" fontId="13" fillId="0" borderId="45" xfId="0" applyNumberFormat="1" applyFont="1" applyBorder="1" applyAlignment="1">
      <alignment horizontal="center" vertical="center"/>
    </xf>
    <xf numFmtId="38" fontId="13" fillId="0" borderId="45" xfId="1" applyFont="1" applyFill="1" applyBorder="1" applyAlignment="1">
      <alignment horizontal="right" vertical="center"/>
    </xf>
    <xf numFmtId="37" fontId="23" fillId="0" borderId="4" xfId="0" applyNumberFormat="1" applyFont="1" applyBorder="1" applyAlignment="1">
      <alignment horizontal="right" vertical="center"/>
    </xf>
    <xf numFmtId="37" fontId="13" fillId="0" borderId="20" xfId="0" applyNumberFormat="1" applyFont="1" applyBorder="1" applyAlignment="1">
      <alignment horizontal="right" vertical="center"/>
    </xf>
    <xf numFmtId="0" fontId="23" fillId="0" borderId="4" xfId="0" applyFont="1" applyBorder="1" applyAlignment="1">
      <alignment horizontal="left" vertical="center"/>
    </xf>
    <xf numFmtId="0" fontId="13" fillId="0" borderId="67" xfId="0" applyFont="1" applyBorder="1" applyAlignment="1">
      <alignment horizontal="center" vertical="center"/>
    </xf>
    <xf numFmtId="0" fontId="13" fillId="0" borderId="67" xfId="0" applyFont="1" applyBorder="1" applyAlignment="1">
      <alignment horizontal="left" vertical="center"/>
    </xf>
    <xf numFmtId="0" fontId="15" fillId="0" borderId="109" xfId="0" applyFont="1" applyBorder="1" applyAlignment="1">
      <alignment horizontal="left" vertical="center"/>
    </xf>
    <xf numFmtId="0" fontId="13" fillId="0" borderId="84" xfId="0" applyFont="1" applyBorder="1" applyAlignment="1">
      <alignment horizontal="left" vertical="center"/>
    </xf>
    <xf numFmtId="0" fontId="23" fillId="0" borderId="93" xfId="0" applyFont="1" applyBorder="1" applyAlignment="1">
      <alignment horizontal="left" vertical="center"/>
    </xf>
    <xf numFmtId="37" fontId="23" fillId="0" borderId="93" xfId="0" applyNumberFormat="1" applyFont="1" applyBorder="1" applyAlignment="1">
      <alignment horizontal="right" vertical="center"/>
    </xf>
    <xf numFmtId="0" fontId="13" fillId="0" borderId="93" xfId="0" applyFont="1" applyBorder="1" applyAlignment="1">
      <alignment horizontal="center" vertical="center"/>
    </xf>
    <xf numFmtId="0" fontId="13" fillId="0" borderId="93" xfId="0" applyFont="1" applyBorder="1" applyAlignment="1">
      <alignment horizontal="right" vertical="center"/>
    </xf>
    <xf numFmtId="37" fontId="13" fillId="0" borderId="93" xfId="0" applyNumberFormat="1" applyFont="1" applyBorder="1" applyAlignment="1">
      <alignment horizontal="right" vertical="center"/>
    </xf>
    <xf numFmtId="0" fontId="15" fillId="0" borderId="110" xfId="0" applyFont="1" applyBorder="1" applyAlignment="1">
      <alignment horizontal="left" vertical="center"/>
    </xf>
    <xf numFmtId="0" fontId="13" fillId="0" borderId="57" xfId="0" applyFont="1" applyBorder="1" applyAlignment="1">
      <alignment horizontal="right" vertical="center"/>
    </xf>
    <xf numFmtId="38" fontId="13" fillId="0" borderId="6" xfId="1" applyFont="1" applyFill="1" applyBorder="1" applyAlignment="1">
      <alignment horizontal="right" vertical="center"/>
    </xf>
    <xf numFmtId="0" fontId="13" fillId="0" borderId="54" xfId="0" applyFont="1" applyBorder="1" applyAlignment="1">
      <alignment horizontal="right" vertical="center"/>
    </xf>
    <xf numFmtId="0" fontId="13" fillId="0" borderId="54" xfId="0" applyFont="1" applyBorder="1" applyAlignment="1">
      <alignment horizontal="left" vertical="center"/>
    </xf>
    <xf numFmtId="37" fontId="23" fillId="0" borderId="4" xfId="0" applyNumberFormat="1" applyFont="1" applyBorder="1" applyAlignment="1">
      <alignment horizontal="left" vertical="center"/>
    </xf>
    <xf numFmtId="0" fontId="13" fillId="0" borderId="89" xfId="0" applyFont="1" applyBorder="1" applyAlignment="1">
      <alignment horizontal="left" vertical="center"/>
    </xf>
    <xf numFmtId="0" fontId="13" fillId="0" borderId="67" xfId="0" applyFont="1" applyBorder="1" applyAlignment="1">
      <alignment horizontal="left" vertical="center" shrinkToFit="1"/>
    </xf>
    <xf numFmtId="37" fontId="13" fillId="0" borderId="67" xfId="0" applyNumberFormat="1" applyFont="1" applyBorder="1" applyAlignment="1">
      <alignment horizontal="left" vertical="center"/>
    </xf>
    <xf numFmtId="176" fontId="13" fillId="0" borderId="67" xfId="0" applyNumberFormat="1" applyFont="1" applyBorder="1" applyAlignment="1">
      <alignment horizontal="center" vertical="center"/>
    </xf>
    <xf numFmtId="38" fontId="13" fillId="0" borderId="67" xfId="1" applyFont="1" applyFill="1" applyBorder="1" applyAlignment="1">
      <alignment horizontal="right" vertical="center"/>
    </xf>
    <xf numFmtId="37" fontId="13" fillId="0" borderId="67" xfId="0" applyNumberFormat="1" applyFont="1" applyBorder="1" applyAlignment="1">
      <alignment horizontal="right" vertical="center"/>
    </xf>
    <xf numFmtId="0" fontId="13" fillId="0" borderId="111" xfId="0" applyFont="1" applyBorder="1" applyAlignment="1">
      <alignment horizontal="right" vertical="center"/>
    </xf>
    <xf numFmtId="0" fontId="13" fillId="0" borderId="112" xfId="0" applyFont="1" applyBorder="1" applyAlignment="1">
      <alignment horizontal="left" vertical="center"/>
    </xf>
    <xf numFmtId="0" fontId="23" fillId="0" borderId="112" xfId="0" applyFont="1" applyBorder="1" applyAlignment="1">
      <alignment horizontal="left" vertical="center"/>
    </xf>
    <xf numFmtId="37" fontId="23" fillId="0" borderId="112" xfId="0" applyNumberFormat="1" applyFont="1" applyBorder="1" applyAlignment="1">
      <alignment horizontal="right" vertical="center"/>
    </xf>
    <xf numFmtId="0" fontId="13" fillId="0" borderId="112" xfId="0" applyFont="1" applyBorder="1" applyAlignment="1">
      <alignment horizontal="center" vertical="center"/>
    </xf>
    <xf numFmtId="38" fontId="13" fillId="0" borderId="113" xfId="1" applyFont="1" applyFill="1" applyBorder="1" applyAlignment="1">
      <alignment horizontal="right" vertical="center"/>
    </xf>
    <xf numFmtId="38" fontId="13" fillId="0" borderId="4" xfId="1" applyFont="1" applyFill="1" applyBorder="1" applyAlignment="1">
      <alignment horizontal="left" vertical="center"/>
    </xf>
    <xf numFmtId="0" fontId="13" fillId="0" borderId="83" xfId="0" applyFont="1" applyBorder="1" applyAlignment="1">
      <alignment horizontal="left" vertical="center"/>
    </xf>
    <xf numFmtId="37" fontId="23" fillId="0" borderId="45" xfId="0" applyNumberFormat="1" applyFont="1" applyBorder="1" applyAlignment="1">
      <alignment horizontal="left" vertical="center"/>
    </xf>
    <xf numFmtId="37" fontId="23" fillId="0" borderId="45" xfId="0" applyNumberFormat="1" applyFont="1" applyBorder="1" applyAlignment="1">
      <alignment horizontal="right" vertical="center"/>
    </xf>
    <xf numFmtId="177" fontId="13" fillId="0" borderId="4" xfId="1" applyNumberFormat="1" applyFont="1" applyBorder="1" applyAlignment="1">
      <alignment horizontal="center" vertical="center"/>
    </xf>
    <xf numFmtId="3" fontId="13" fillId="0" borderId="24" xfId="0" applyNumberFormat="1" applyFont="1" applyBorder="1">
      <alignment vertical="center"/>
    </xf>
    <xf numFmtId="38" fontId="13" fillId="0" borderId="4" xfId="1" applyFont="1" applyBorder="1" applyAlignment="1">
      <alignment vertical="center"/>
    </xf>
    <xf numFmtId="38" fontId="13" fillId="0" borderId="4" xfId="1" applyFont="1" applyFill="1" applyBorder="1" applyAlignment="1">
      <alignment vertical="center"/>
    </xf>
    <xf numFmtId="3" fontId="13" fillId="0" borderId="4" xfId="0" applyNumberFormat="1" applyFont="1" applyBorder="1" applyAlignment="1">
      <alignment horizontal="right" vertical="center"/>
    </xf>
    <xf numFmtId="38" fontId="13" fillId="0" borderId="5" xfId="1" applyFont="1" applyBorder="1" applyAlignment="1">
      <alignment vertical="center"/>
    </xf>
    <xf numFmtId="3" fontId="13" fillId="0" borderId="5" xfId="0" applyNumberFormat="1" applyFont="1" applyBorder="1">
      <alignment vertical="center"/>
    </xf>
    <xf numFmtId="0" fontId="5" fillId="0" borderId="5" xfId="0" applyFont="1" applyBorder="1" applyAlignment="1">
      <alignment horizontal="right" vertical="center"/>
    </xf>
    <xf numFmtId="37" fontId="3" fillId="0" borderId="4" xfId="0" applyNumberFormat="1" applyFont="1" applyBorder="1">
      <alignment vertical="center"/>
    </xf>
    <xf numFmtId="3" fontId="3" fillId="0" borderId="4" xfId="0" applyNumberFormat="1" applyFont="1" applyBorder="1" applyAlignment="1">
      <alignment vertical="center" shrinkToFit="1"/>
    </xf>
    <xf numFmtId="176" fontId="10" fillId="0" borderId="4" xfId="0" applyNumberFormat="1" applyFont="1" applyBorder="1" applyAlignment="1">
      <alignment vertical="center" shrinkToFit="1"/>
    </xf>
    <xf numFmtId="0" fontId="10" fillId="0" borderId="4" xfId="0" quotePrefix="1" applyFont="1" applyBorder="1" applyAlignment="1">
      <alignment vertical="center" shrinkToFit="1"/>
    </xf>
    <xf numFmtId="37" fontId="12" fillId="0" borderId="45" xfId="0" applyNumberFormat="1" applyFont="1" applyBorder="1">
      <alignment vertical="center"/>
    </xf>
    <xf numFmtId="37" fontId="5" fillId="0" borderId="14" xfId="0" applyNumberFormat="1" applyFont="1" applyBorder="1" applyAlignment="1">
      <alignment horizontal="left" vertical="center"/>
    </xf>
    <xf numFmtId="188" fontId="10" fillId="0" borderId="4" xfId="0" applyNumberFormat="1" applyFont="1" applyBorder="1" applyAlignment="1">
      <alignment horizontal="left" vertical="center"/>
    </xf>
    <xf numFmtId="0" fontId="13" fillId="0" borderId="4" xfId="0" applyFont="1" applyBorder="1" applyAlignment="1">
      <alignment horizontal="left" vertical="center"/>
    </xf>
    <xf numFmtId="183" fontId="13" fillId="0" borderId="4" xfId="0" applyNumberFormat="1" applyFont="1" applyBorder="1" applyAlignment="1">
      <alignment horizontal="left" vertical="center"/>
    </xf>
    <xf numFmtId="0" fontId="19" fillId="0" borderId="43" xfId="3" applyFont="1" applyBorder="1" applyAlignment="1">
      <alignment horizontal="distributed" vertical="center" justifyLastLine="1"/>
    </xf>
    <xf numFmtId="0" fontId="19" fillId="0" borderId="29" xfId="3" applyFont="1" applyBorder="1" applyAlignment="1">
      <alignment horizontal="distributed" vertical="center" justifyLastLine="1"/>
    </xf>
    <xf numFmtId="0" fontId="19" fillId="0" borderId="8" xfId="3" applyFont="1" applyBorder="1" applyAlignment="1">
      <alignment horizontal="distributed" vertical="center" justifyLastLine="1"/>
    </xf>
    <xf numFmtId="0" fontId="19" fillId="0" borderId="7" xfId="3" applyFont="1" applyBorder="1" applyAlignment="1">
      <alignment horizontal="distributed" vertical="center" justifyLastLine="1"/>
    </xf>
    <xf numFmtId="0" fontId="19" fillId="0" borderId="40" xfId="3" applyFont="1" applyBorder="1" applyAlignment="1">
      <alignment horizontal="distributed" vertical="center" justifyLastLine="1"/>
    </xf>
    <xf numFmtId="0" fontId="19" fillId="0" borderId="42" xfId="3" applyFont="1" applyBorder="1" applyAlignment="1">
      <alignment horizontal="distributed" vertical="center" justifyLastLine="1"/>
    </xf>
    <xf numFmtId="0" fontId="19" fillId="0" borderId="40" xfId="3" applyFont="1" applyBorder="1" applyAlignment="1">
      <alignment horizontal="center" vertical="center"/>
    </xf>
    <xf numFmtId="0" fontId="19" fillId="0" borderId="42" xfId="3" applyFont="1" applyBorder="1" applyAlignment="1">
      <alignment horizontal="center" vertical="center"/>
    </xf>
    <xf numFmtId="0" fontId="19" fillId="0" borderId="43" xfId="3" applyFont="1" applyBorder="1" applyAlignment="1">
      <alignment horizontal="distributed" vertical="center"/>
    </xf>
    <xf numFmtId="0" fontId="19" fillId="0" borderId="29" xfId="3" applyFont="1" applyBorder="1" applyAlignment="1">
      <alignment horizontal="distributed" vertical="center"/>
    </xf>
    <xf numFmtId="0" fontId="19" fillId="0" borderId="8" xfId="3" applyFont="1" applyBorder="1" applyAlignment="1">
      <alignment horizontal="distributed" vertical="center"/>
    </xf>
    <xf numFmtId="0" fontId="19" fillId="0" borderId="7" xfId="3" applyFont="1" applyBorder="1" applyAlignment="1">
      <alignment horizontal="distributed" vertical="center"/>
    </xf>
    <xf numFmtId="0" fontId="19" fillId="2" borderId="36" xfId="3" applyFont="1" applyFill="1" applyBorder="1" applyAlignment="1">
      <alignment horizontal="left" vertical="center" shrinkToFit="1"/>
    </xf>
    <xf numFmtId="0" fontId="19" fillId="2" borderId="38" xfId="3" applyFont="1" applyFill="1" applyBorder="1" applyAlignment="1">
      <alignment horizontal="left" vertical="center" shrinkToFit="1"/>
    </xf>
    <xf numFmtId="0" fontId="19" fillId="2" borderId="37" xfId="3" applyFont="1" applyFill="1" applyBorder="1" applyAlignment="1">
      <alignment horizontal="left" vertical="center" shrinkToFit="1"/>
    </xf>
    <xf numFmtId="0" fontId="19" fillId="0" borderId="43" xfId="3" applyFont="1" applyBorder="1" applyAlignment="1">
      <alignment horizontal="center" vertical="center" shrinkToFit="1"/>
    </xf>
    <xf numFmtId="0" fontId="19" fillId="0" borderId="29" xfId="3" applyFont="1" applyBorder="1" applyAlignment="1">
      <alignment horizontal="center" vertical="center" shrinkToFit="1"/>
    </xf>
    <xf numFmtId="0" fontId="19" fillId="0" borderId="8" xfId="3" applyFont="1" applyBorder="1" applyAlignment="1">
      <alignment horizontal="center" vertical="center" shrinkToFit="1"/>
    </xf>
    <xf numFmtId="0" fontId="19" fillId="0" borderId="7" xfId="3" applyFont="1" applyBorder="1" applyAlignment="1">
      <alignment horizontal="center" vertical="center" shrinkToFit="1"/>
    </xf>
    <xf numFmtId="0" fontId="19" fillId="0" borderId="40" xfId="3" applyFont="1" applyBorder="1" applyAlignment="1">
      <alignment horizontal="center" vertical="center" shrinkToFit="1"/>
    </xf>
    <xf numFmtId="0" fontId="19" fillId="0" borderId="41" xfId="3" applyFont="1" applyBorder="1" applyAlignment="1">
      <alignment horizontal="center" vertical="center" shrinkToFit="1"/>
    </xf>
    <xf numFmtId="0" fontId="19" fillId="0" borderId="42" xfId="3" applyFont="1" applyBorder="1" applyAlignment="1">
      <alignment horizontal="center" vertical="center" shrinkToFit="1"/>
    </xf>
    <xf numFmtId="0" fontId="19" fillId="0" borderId="43" xfId="3" applyFont="1" applyBorder="1" applyAlignment="1">
      <alignment horizontal="center" vertical="center" justifyLastLine="1"/>
    </xf>
    <xf numFmtId="0" fontId="19" fillId="0" borderId="29" xfId="3" applyFont="1" applyBorder="1" applyAlignment="1">
      <alignment horizontal="center" vertical="center" justifyLastLine="1"/>
    </xf>
    <xf numFmtId="0" fontId="19" fillId="0" borderId="8" xfId="3" applyFont="1" applyBorder="1" applyAlignment="1">
      <alignment horizontal="center" vertical="center" justifyLastLine="1"/>
    </xf>
    <xf numFmtId="0" fontId="19" fillId="0" borderId="7" xfId="3" applyFont="1" applyBorder="1" applyAlignment="1">
      <alignment horizontal="center" vertical="center" justifyLastLine="1"/>
    </xf>
    <xf numFmtId="0" fontId="19" fillId="0" borderId="43" xfId="3" applyFont="1" applyBorder="1" applyAlignment="1">
      <alignment horizontal="distributed" vertical="center" justifyLastLine="1" shrinkToFit="1"/>
    </xf>
    <xf numFmtId="0" fontId="19" fillId="0" borderId="29" xfId="3" applyFont="1" applyBorder="1" applyAlignment="1">
      <alignment horizontal="distributed" vertical="center" justifyLastLine="1" shrinkToFit="1"/>
    </xf>
    <xf numFmtId="0" fontId="19" fillId="0" borderId="8" xfId="3" applyFont="1" applyBorder="1" applyAlignment="1">
      <alignment horizontal="distributed" vertical="center" justifyLastLine="1" shrinkToFit="1"/>
    </xf>
    <xf numFmtId="0" fontId="19" fillId="0" borderId="7" xfId="3" applyFont="1" applyBorder="1" applyAlignment="1">
      <alignment horizontal="distributed" vertical="center" justifyLastLine="1" shrinkToFit="1"/>
    </xf>
    <xf numFmtId="0" fontId="19" fillId="2" borderId="36" xfId="3" applyFont="1" applyFill="1" applyBorder="1" applyAlignment="1">
      <alignment horizontal="center" vertical="center" shrinkToFit="1"/>
    </xf>
    <xf numFmtId="0" fontId="19" fillId="2" borderId="38" xfId="3" applyFont="1" applyFill="1" applyBorder="1" applyAlignment="1">
      <alignment horizontal="center" vertical="center" shrinkToFit="1"/>
    </xf>
    <xf numFmtId="0" fontId="19" fillId="2" borderId="37" xfId="3" applyFont="1" applyFill="1" applyBorder="1" applyAlignment="1">
      <alignment horizontal="center" vertical="center" shrinkToFit="1"/>
    </xf>
    <xf numFmtId="0" fontId="19" fillId="2" borderId="36" xfId="3" applyFont="1" applyFill="1" applyBorder="1" applyAlignment="1">
      <alignment horizontal="center" vertical="center"/>
    </xf>
    <xf numFmtId="0" fontId="19" fillId="2" borderId="37" xfId="3" applyFont="1" applyFill="1" applyBorder="1" applyAlignment="1">
      <alignment horizontal="center" vertical="center"/>
    </xf>
    <xf numFmtId="0" fontId="18" fillId="0" borderId="0" xfId="3" applyFont="1" applyAlignment="1">
      <alignment horizontal="center" vertical="center"/>
    </xf>
    <xf numFmtId="0" fontId="20" fillId="0" borderId="1" xfId="3" applyFont="1" applyBorder="1" applyAlignment="1">
      <alignment horizontal="center" vertical="center"/>
    </xf>
    <xf numFmtId="0" fontId="19" fillId="0" borderId="9" xfId="3" applyFont="1" applyBorder="1" applyAlignment="1">
      <alignment horizontal="center" vertical="center"/>
    </xf>
    <xf numFmtId="0" fontId="19" fillId="0" borderId="11" xfId="3" applyFont="1" applyBorder="1" applyAlignment="1">
      <alignment horizontal="center" vertical="center"/>
    </xf>
    <xf numFmtId="0" fontId="19" fillId="0" borderId="10" xfId="3" applyFont="1" applyBorder="1" applyAlignment="1">
      <alignment horizontal="center" vertical="center"/>
    </xf>
    <xf numFmtId="0" fontId="10" fillId="0" borderId="107" xfId="0" applyFont="1" applyBorder="1" applyAlignment="1">
      <alignment horizontal="left" vertical="center"/>
    </xf>
    <xf numFmtId="0" fontId="10" fillId="0" borderId="108" xfId="0" applyFont="1" applyBorder="1" applyAlignment="1">
      <alignment horizontal="left" vertical="center"/>
    </xf>
    <xf numFmtId="37" fontId="3" fillId="0" borderId="101" xfId="0" applyNumberFormat="1" applyFont="1" applyBorder="1" applyAlignment="1">
      <alignment horizontal="left" vertical="center"/>
    </xf>
    <xf numFmtId="37" fontId="3" fillId="0" borderId="102" xfId="0" applyNumberFormat="1" applyFont="1" applyBorder="1" applyAlignment="1">
      <alignment horizontal="left" vertical="center"/>
    </xf>
    <xf numFmtId="0" fontId="10" fillId="0" borderId="20" xfId="0" applyFont="1" applyBorder="1" applyAlignment="1">
      <alignment horizontal="left" vertical="center" shrinkToFit="1"/>
    </xf>
    <xf numFmtId="0" fontId="10" fillId="0" borderId="27" xfId="0" applyFont="1" applyBorder="1" applyAlignment="1">
      <alignment horizontal="left" vertical="center" shrinkToFit="1"/>
    </xf>
    <xf numFmtId="37" fontId="3" fillId="0" borderId="87" xfId="0" applyNumberFormat="1" applyFont="1" applyBorder="1" applyAlignment="1">
      <alignment horizontal="left" vertical="center"/>
    </xf>
    <xf numFmtId="0" fontId="13" fillId="0" borderId="20" xfId="0" applyFont="1" applyBorder="1" applyAlignment="1">
      <alignment vertical="center" shrinkToFit="1"/>
    </xf>
    <xf numFmtId="0" fontId="13" fillId="0" borderId="27" xfId="0" applyFont="1" applyBorder="1" applyAlignment="1">
      <alignment vertical="center" shrinkToFit="1"/>
    </xf>
    <xf numFmtId="0" fontId="13" fillId="0" borderId="103" xfId="0" applyFont="1" applyBorder="1" applyAlignment="1">
      <alignment horizontal="left" vertical="center" shrinkToFit="1"/>
    </xf>
    <xf numFmtId="0" fontId="13" fillId="0" borderId="68" xfId="0" applyFont="1" applyBorder="1" applyAlignment="1">
      <alignment horizontal="left" vertical="center" shrinkToFit="1"/>
    </xf>
    <xf numFmtId="0" fontId="10" fillId="0" borderId="103" xfId="0" applyFont="1" applyBorder="1" applyAlignment="1">
      <alignment horizontal="left" vertical="center"/>
    </xf>
    <xf numFmtId="0" fontId="10" fillId="0" borderId="68" xfId="0" applyFont="1" applyBorder="1" applyAlignment="1">
      <alignment horizontal="left" vertical="center"/>
    </xf>
    <xf numFmtId="37" fontId="3" fillId="0" borderId="104" xfId="0" applyNumberFormat="1" applyFont="1" applyBorder="1" applyAlignment="1">
      <alignment horizontal="left" vertical="center" shrinkToFit="1"/>
    </xf>
    <xf numFmtId="37" fontId="3" fillId="0" borderId="105" xfId="0" applyNumberFormat="1" applyFont="1" applyBorder="1" applyAlignment="1">
      <alignment horizontal="left" vertical="center" shrinkToFit="1"/>
    </xf>
    <xf numFmtId="37" fontId="3" fillId="0" borderId="106" xfId="0" applyNumberFormat="1" applyFont="1" applyBorder="1" applyAlignment="1">
      <alignment horizontal="left" vertical="center" shrinkToFit="1"/>
    </xf>
    <xf numFmtId="0" fontId="13" fillId="0" borderId="20" xfId="0" applyFont="1" applyBorder="1" applyAlignment="1">
      <alignment horizontal="left" vertical="center" wrapText="1"/>
    </xf>
    <xf numFmtId="0" fontId="13" fillId="0" borderId="17" xfId="0" applyFont="1" applyBorder="1" applyAlignment="1">
      <alignment horizontal="left" vertical="center" wrapText="1"/>
    </xf>
    <xf numFmtId="0" fontId="13" fillId="0" borderId="27" xfId="0" applyFont="1" applyBorder="1" applyAlignment="1">
      <alignment horizontal="left" vertical="center" wrapText="1"/>
    </xf>
    <xf numFmtId="0" fontId="10" fillId="0" borderId="103" xfId="0" applyFont="1" applyBorder="1" applyAlignment="1">
      <alignment horizontal="left" vertical="center" shrinkToFit="1"/>
    </xf>
    <xf numFmtId="0" fontId="10" fillId="0" borderId="68" xfId="0" applyFont="1" applyBorder="1" applyAlignment="1">
      <alignment horizontal="left" vertical="center" shrinkToFit="1"/>
    </xf>
    <xf numFmtId="38" fontId="10" fillId="0" borderId="0" xfId="1" applyFont="1" applyBorder="1" applyAlignment="1">
      <alignment horizontal="center" vertical="center"/>
    </xf>
    <xf numFmtId="176" fontId="10" fillId="0" borderId="0" xfId="0" applyNumberFormat="1" applyFont="1" applyAlignment="1">
      <alignment horizontal="center" vertical="center"/>
    </xf>
    <xf numFmtId="0" fontId="10" fillId="0" borderId="1" xfId="0" applyFont="1" applyBorder="1" applyAlignment="1">
      <alignment horizontal="right" vertical="center"/>
    </xf>
    <xf numFmtId="0" fontId="10" fillId="0" borderId="0" xfId="0" applyFont="1" applyAlignment="1">
      <alignment horizontal="center" vertical="center"/>
    </xf>
    <xf numFmtId="0" fontId="27" fillId="0" borderId="0" xfId="4" applyFont="1"/>
    <xf numFmtId="49" fontId="29" fillId="0" borderId="43" xfId="5" applyNumberFormat="1" applyFont="1" applyBorder="1" applyAlignment="1">
      <alignment horizontal="center"/>
    </xf>
    <xf numFmtId="49" fontId="29" fillId="0" borderId="114" xfId="5" applyNumberFormat="1" applyFont="1" applyBorder="1" applyAlignment="1">
      <alignment horizontal="center"/>
    </xf>
    <xf numFmtId="0" fontId="29" fillId="0" borderId="114" xfId="5" applyFont="1" applyBorder="1" applyAlignment="1">
      <alignment horizontal="center"/>
    </xf>
    <xf numFmtId="0" fontId="29" fillId="0" borderId="114" xfId="5" applyFont="1" applyBorder="1" applyAlignment="1">
      <alignment horizontal="centerContinuous"/>
    </xf>
    <xf numFmtId="38" fontId="29" fillId="0" borderId="114" xfId="5" applyNumberFormat="1" applyFont="1" applyBorder="1" applyAlignment="1">
      <alignment horizontal="centerContinuous"/>
    </xf>
    <xf numFmtId="4" fontId="29" fillId="0" borderId="114" xfId="5" applyNumberFormat="1" applyFont="1" applyBorder="1" applyAlignment="1">
      <alignment horizontal="centerContinuous"/>
    </xf>
    <xf numFmtId="189" fontId="30" fillId="0" borderId="114" xfId="6" applyNumberFormat="1" applyFont="1" applyBorder="1" applyAlignment="1">
      <alignment horizontal="center" vertical="center"/>
    </xf>
    <xf numFmtId="0" fontId="29" fillId="0" borderId="29" xfId="5" applyFont="1" applyBorder="1" applyAlignment="1">
      <alignment horizontal="center"/>
    </xf>
    <xf numFmtId="0" fontId="29" fillId="0" borderId="0" xfId="5" applyFont="1" applyAlignment="1">
      <alignment horizontal="center"/>
    </xf>
    <xf numFmtId="49" fontId="29" fillId="0" borderId="115" xfId="5" applyNumberFormat="1" applyFont="1" applyBorder="1" applyAlignment="1">
      <alignment horizontal="center"/>
    </xf>
    <xf numFmtId="49" fontId="29" fillId="0" borderId="0" xfId="5" applyNumberFormat="1" applyFont="1"/>
    <xf numFmtId="3" fontId="29" fillId="0" borderId="0" xfId="5" applyNumberFormat="1" applyFont="1"/>
    <xf numFmtId="38" fontId="29" fillId="0" borderId="0" xfId="5" applyNumberFormat="1" applyFont="1"/>
    <xf numFmtId="0" fontId="29" fillId="0" borderId="0" xfId="5" applyFont="1"/>
    <xf numFmtId="4" fontId="29" fillId="0" borderId="0" xfId="5" applyNumberFormat="1" applyFont="1"/>
    <xf numFmtId="0" fontId="29" fillId="0" borderId="116" xfId="5" applyFont="1" applyBorder="1"/>
    <xf numFmtId="0" fontId="27" fillId="0" borderId="115" xfId="4" applyFont="1" applyBorder="1"/>
    <xf numFmtId="0" fontId="31" fillId="0" borderId="0" xfId="5" applyFont="1" applyAlignment="1">
      <alignment vertical="center" shrinkToFit="1"/>
    </xf>
    <xf numFmtId="0" fontId="27" fillId="0" borderId="116" xfId="4" applyFont="1" applyBorder="1"/>
    <xf numFmtId="0" fontId="31" fillId="0" borderId="0" xfId="5" applyFont="1" applyAlignment="1">
      <alignment vertical="center"/>
    </xf>
    <xf numFmtId="49" fontId="31" fillId="0" borderId="0" xfId="5" applyNumberFormat="1" applyFont="1" applyAlignment="1">
      <alignment vertical="center"/>
    </xf>
    <xf numFmtId="190" fontId="32" fillId="0" borderId="115" xfId="5" applyNumberFormat="1" applyFont="1" applyBorder="1" applyAlignment="1">
      <alignment horizontal="center" vertical="center"/>
    </xf>
    <xf numFmtId="190" fontId="32" fillId="0" borderId="0" xfId="5" applyNumberFormat="1" applyFont="1" applyAlignment="1">
      <alignment horizontal="center" vertical="center"/>
    </xf>
    <xf numFmtId="190" fontId="32" fillId="0" borderId="116" xfId="5" applyNumberFormat="1" applyFont="1" applyBorder="1" applyAlignment="1">
      <alignment horizontal="center" vertical="center"/>
    </xf>
    <xf numFmtId="0" fontId="33" fillId="0" borderId="0" xfId="5" applyFont="1"/>
    <xf numFmtId="190" fontId="32" fillId="0" borderId="115" xfId="5" applyNumberFormat="1" applyFont="1" applyBorder="1" applyAlignment="1">
      <alignment horizontal="centerContinuous"/>
    </xf>
    <xf numFmtId="0" fontId="34" fillId="0" borderId="0" xfId="5" applyFont="1" applyAlignment="1">
      <alignment horizontal="centerContinuous"/>
    </xf>
    <xf numFmtId="0" fontId="32" fillId="0" borderId="0" xfId="5" applyFont="1"/>
    <xf numFmtId="0" fontId="32" fillId="0" borderId="116" xfId="5" applyFont="1" applyBorder="1"/>
    <xf numFmtId="49" fontId="32" fillId="0" borderId="115" xfId="5" applyNumberFormat="1" applyFont="1" applyBorder="1" applyAlignment="1">
      <alignment horizontal="center"/>
    </xf>
    <xf numFmtId="49" fontId="32" fillId="0" borderId="0" xfId="5" applyNumberFormat="1" applyFont="1" applyAlignment="1">
      <alignment horizontal="center"/>
    </xf>
    <xf numFmtId="49" fontId="32" fillId="0" borderId="116" xfId="5" applyNumberFormat="1" applyFont="1" applyBorder="1" applyAlignment="1">
      <alignment horizontal="center"/>
    </xf>
    <xf numFmtId="0" fontId="36" fillId="0" borderId="0" xfId="5" applyFont="1"/>
    <xf numFmtId="0" fontId="37" fillId="0" borderId="115" xfId="4" applyFont="1" applyBorder="1"/>
    <xf numFmtId="0" fontId="37" fillId="0" borderId="0" xfId="4" applyFont="1"/>
    <xf numFmtId="0" fontId="38" fillId="0" borderId="1" xfId="4" applyFont="1" applyBorder="1" applyAlignment="1">
      <alignment horizontal="distributed" vertical="center"/>
    </xf>
    <xf numFmtId="0" fontId="38" fillId="0" borderId="1" xfId="4" applyFont="1" applyBorder="1" applyAlignment="1">
      <alignment horizontal="center"/>
    </xf>
    <xf numFmtId="0" fontId="37" fillId="0" borderId="116" xfId="4" applyFont="1" applyBorder="1"/>
    <xf numFmtId="0" fontId="38" fillId="0" borderId="0" xfId="4" applyFont="1" applyAlignment="1">
      <alignment horizontal="distributed"/>
    </xf>
    <xf numFmtId="0" fontId="38" fillId="0" borderId="0" xfId="4" applyFont="1"/>
    <xf numFmtId="49" fontId="39" fillId="0" borderId="115" xfId="5" applyNumberFormat="1" applyFont="1" applyBorder="1" applyAlignment="1">
      <alignment horizontal="center"/>
    </xf>
    <xf numFmtId="49" fontId="39" fillId="0" borderId="0" xfId="5" applyNumberFormat="1" applyFont="1"/>
    <xf numFmtId="0" fontId="39" fillId="0" borderId="0" xfId="5" applyFont="1" applyAlignment="1">
      <alignment horizontal="center"/>
    </xf>
    <xf numFmtId="3" fontId="39" fillId="0" borderId="0" xfId="5" applyNumberFormat="1" applyFont="1"/>
    <xf numFmtId="0" fontId="38" fillId="0" borderId="1" xfId="4" applyFont="1" applyBorder="1" applyAlignment="1">
      <alignment horizontal="center" vertical="center"/>
    </xf>
    <xf numFmtId="0" fontId="39" fillId="0" borderId="116" xfId="5" applyFont="1" applyBorder="1"/>
    <xf numFmtId="0" fontId="39" fillId="0" borderId="0" xfId="5" applyFont="1"/>
    <xf numFmtId="0" fontId="38" fillId="0" borderId="0" xfId="4" applyFont="1" applyAlignment="1">
      <alignment horizontal="center" vertical="center"/>
    </xf>
    <xf numFmtId="0" fontId="38" fillId="0" borderId="114" xfId="4" applyFont="1" applyBorder="1" applyAlignment="1">
      <alignment horizontal="distributed" vertical="center"/>
    </xf>
    <xf numFmtId="0" fontId="38" fillId="0" borderId="114" xfId="4" applyFont="1" applyBorder="1" applyAlignment="1">
      <alignment horizontal="center"/>
    </xf>
    <xf numFmtId="0" fontId="38" fillId="0" borderId="114" xfId="4" applyFont="1" applyBorder="1" applyAlignment="1">
      <alignment horizontal="center" vertical="center"/>
    </xf>
    <xf numFmtId="49" fontId="39" fillId="0" borderId="115" xfId="5" applyNumberFormat="1" applyFont="1" applyBorder="1"/>
    <xf numFmtId="49" fontId="39" fillId="0" borderId="116" xfId="5" applyNumberFormat="1" applyFont="1" applyBorder="1"/>
    <xf numFmtId="49" fontId="39" fillId="0" borderId="8" xfId="5" applyNumberFormat="1" applyFont="1" applyBorder="1" applyAlignment="1">
      <alignment horizontal="center"/>
    </xf>
    <xf numFmtId="49" fontId="39" fillId="0" borderId="1" xfId="5" applyNumberFormat="1" applyFont="1" applyBorder="1"/>
    <xf numFmtId="0" fontId="39" fillId="0" borderId="1" xfId="5" applyFont="1" applyBorder="1" applyAlignment="1">
      <alignment horizontal="center"/>
    </xf>
    <xf numFmtId="3" fontId="39" fillId="0" borderId="1" xfId="5" applyNumberFormat="1" applyFont="1" applyBorder="1"/>
    <xf numFmtId="38" fontId="39" fillId="0" borderId="1" xfId="5" applyNumberFormat="1" applyFont="1" applyBorder="1"/>
    <xf numFmtId="0" fontId="39" fillId="0" borderId="1" xfId="5" applyFont="1" applyBorder="1"/>
    <xf numFmtId="4" fontId="36" fillId="0" borderId="1" xfId="5" applyNumberFormat="1" applyFont="1" applyBorder="1" applyAlignment="1">
      <alignment vertical="center"/>
    </xf>
    <xf numFmtId="0" fontId="39" fillId="0" borderId="7" xfId="5" applyFont="1" applyBorder="1"/>
    <xf numFmtId="49" fontId="36" fillId="0" borderId="0" xfId="5" applyNumberFormat="1" applyFont="1" applyAlignment="1">
      <alignment horizontal="centerContinuous"/>
    </xf>
    <xf numFmtId="0" fontId="36" fillId="0" borderId="0" xfId="5" applyFont="1" applyAlignment="1">
      <alignment horizontal="centerContinuous"/>
    </xf>
    <xf numFmtId="3" fontId="36" fillId="0" borderId="0" xfId="5" applyNumberFormat="1" applyFont="1" applyAlignment="1">
      <alignment horizontal="centerContinuous"/>
    </xf>
    <xf numFmtId="38" fontId="36" fillId="0" borderId="0" xfId="5" applyNumberFormat="1" applyFont="1" applyAlignment="1">
      <alignment horizontal="centerContinuous"/>
    </xf>
    <xf numFmtId="4" fontId="36" fillId="0" borderId="0" xfId="5" applyNumberFormat="1" applyFont="1" applyAlignment="1">
      <alignment horizontal="centerContinuous"/>
    </xf>
    <xf numFmtId="49" fontId="29" fillId="0" borderId="0" xfId="5" applyNumberFormat="1" applyFont="1" applyAlignment="1">
      <alignment horizontal="center"/>
    </xf>
  </cellXfs>
  <cellStyles count="7">
    <cellStyle name="桁区切り" xfId="1" builtinId="6"/>
    <cellStyle name="桁区切り 2" xfId="2" xr:uid="{76011915-B90F-409B-9C32-8F8E9248FFB2}"/>
    <cellStyle name="標準" xfId="0" builtinId="0"/>
    <cellStyle name="標準 2" xfId="3" xr:uid="{908B02CB-B4BA-404B-B2DB-D002B9A582CD}"/>
    <cellStyle name="標準_奥内経費.xls" xfId="6" xr:uid="{65C9D0BE-BF1F-42DD-9867-FBCE1D5A7A66}"/>
    <cellStyle name="標準_深浦高校 (2) 2" xfId="4" xr:uid="{1F8590EB-C9AC-4377-8602-F9F3E54407CB}"/>
    <cellStyle name="標準_大間体育館改修.xls最終12/9/25" xfId="5" xr:uid="{5EB89FB9-70A0-4013-9852-42C178E1A6BF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643E08-5C76-42E5-A0D3-E8B2A18234AA}">
  <sheetPr>
    <tabColor rgb="FFFFFF00"/>
  </sheetPr>
  <dimension ref="B2:O29"/>
  <sheetViews>
    <sheetView tabSelected="1" workbookViewId="0">
      <selection activeCell="E20" sqref="E20"/>
    </sheetView>
  </sheetViews>
  <sheetFormatPr defaultColWidth="9.69921875" defaultRowHeight="13.5"/>
  <cols>
    <col min="1" max="1" width="0.59765625" style="513" customWidth="1"/>
    <col min="2" max="2" width="2" style="513" customWidth="1"/>
    <col min="3" max="3" width="13.09765625" style="513" customWidth="1"/>
    <col min="4" max="4" width="3.19921875" style="513" customWidth="1"/>
    <col min="5" max="5" width="8.59765625" style="513" customWidth="1"/>
    <col min="6" max="6" width="7.5" style="513" customWidth="1"/>
    <col min="7" max="7" width="6.5" style="513" customWidth="1"/>
    <col min="8" max="8" width="4.69921875" style="513" customWidth="1"/>
    <col min="9" max="9" width="5.3984375" style="513" customWidth="1"/>
    <col min="10" max="11" width="7.5" style="513" customWidth="1"/>
    <col min="12" max="15" width="9.69921875" style="513"/>
    <col min="16" max="16" width="0.796875" style="513" customWidth="1"/>
    <col min="17" max="257" width="9.69921875" style="513"/>
    <col min="258" max="258" width="2.296875" style="513" customWidth="1"/>
    <col min="259" max="259" width="13.296875" style="513" customWidth="1"/>
    <col min="260" max="260" width="3.19921875" style="513" customWidth="1"/>
    <col min="261" max="261" width="5.3984375" style="513" customWidth="1"/>
    <col min="262" max="262" width="7.5" style="513" customWidth="1"/>
    <col min="263" max="263" width="6.5" style="513" customWidth="1"/>
    <col min="264" max="264" width="4.69921875" style="513" customWidth="1"/>
    <col min="265" max="265" width="5.3984375" style="513" customWidth="1"/>
    <col min="266" max="267" width="7.5" style="513" customWidth="1"/>
    <col min="268" max="513" width="9.69921875" style="513"/>
    <col min="514" max="514" width="2.296875" style="513" customWidth="1"/>
    <col min="515" max="515" width="13.296875" style="513" customWidth="1"/>
    <col min="516" max="516" width="3.19921875" style="513" customWidth="1"/>
    <col min="517" max="517" width="5.3984375" style="513" customWidth="1"/>
    <col min="518" max="518" width="7.5" style="513" customWidth="1"/>
    <col min="519" max="519" width="6.5" style="513" customWidth="1"/>
    <col min="520" max="520" width="4.69921875" style="513" customWidth="1"/>
    <col min="521" max="521" width="5.3984375" style="513" customWidth="1"/>
    <col min="522" max="523" width="7.5" style="513" customWidth="1"/>
    <col min="524" max="769" width="9.69921875" style="513"/>
    <col min="770" max="770" width="2.296875" style="513" customWidth="1"/>
    <col min="771" max="771" width="13.296875" style="513" customWidth="1"/>
    <col min="772" max="772" width="3.19921875" style="513" customWidth="1"/>
    <col min="773" max="773" width="5.3984375" style="513" customWidth="1"/>
    <col min="774" max="774" width="7.5" style="513" customWidth="1"/>
    <col min="775" max="775" width="6.5" style="513" customWidth="1"/>
    <col min="776" max="776" width="4.69921875" style="513" customWidth="1"/>
    <col min="777" max="777" width="5.3984375" style="513" customWidth="1"/>
    <col min="778" max="779" width="7.5" style="513" customWidth="1"/>
    <col min="780" max="1025" width="9.69921875" style="513"/>
    <col min="1026" max="1026" width="2.296875" style="513" customWidth="1"/>
    <col min="1027" max="1027" width="13.296875" style="513" customWidth="1"/>
    <col min="1028" max="1028" width="3.19921875" style="513" customWidth="1"/>
    <col min="1029" max="1029" width="5.3984375" style="513" customWidth="1"/>
    <col min="1030" max="1030" width="7.5" style="513" customWidth="1"/>
    <col min="1031" max="1031" width="6.5" style="513" customWidth="1"/>
    <col min="1032" max="1032" width="4.69921875" style="513" customWidth="1"/>
    <col min="1033" max="1033" width="5.3984375" style="513" customWidth="1"/>
    <col min="1034" max="1035" width="7.5" style="513" customWidth="1"/>
    <col min="1036" max="1281" width="9.69921875" style="513"/>
    <col min="1282" max="1282" width="2.296875" style="513" customWidth="1"/>
    <col min="1283" max="1283" width="13.296875" style="513" customWidth="1"/>
    <col min="1284" max="1284" width="3.19921875" style="513" customWidth="1"/>
    <col min="1285" max="1285" width="5.3984375" style="513" customWidth="1"/>
    <col min="1286" max="1286" width="7.5" style="513" customWidth="1"/>
    <col min="1287" max="1287" width="6.5" style="513" customWidth="1"/>
    <col min="1288" max="1288" width="4.69921875" style="513" customWidth="1"/>
    <col min="1289" max="1289" width="5.3984375" style="513" customWidth="1"/>
    <col min="1290" max="1291" width="7.5" style="513" customWidth="1"/>
    <col min="1292" max="1537" width="9.69921875" style="513"/>
    <col min="1538" max="1538" width="2.296875" style="513" customWidth="1"/>
    <col min="1539" max="1539" width="13.296875" style="513" customWidth="1"/>
    <col min="1540" max="1540" width="3.19921875" style="513" customWidth="1"/>
    <col min="1541" max="1541" width="5.3984375" style="513" customWidth="1"/>
    <col min="1542" max="1542" width="7.5" style="513" customWidth="1"/>
    <col min="1543" max="1543" width="6.5" style="513" customWidth="1"/>
    <col min="1544" max="1544" width="4.69921875" style="513" customWidth="1"/>
    <col min="1545" max="1545" width="5.3984375" style="513" customWidth="1"/>
    <col min="1546" max="1547" width="7.5" style="513" customWidth="1"/>
    <col min="1548" max="1793" width="9.69921875" style="513"/>
    <col min="1794" max="1794" width="2.296875" style="513" customWidth="1"/>
    <col min="1795" max="1795" width="13.296875" style="513" customWidth="1"/>
    <col min="1796" max="1796" width="3.19921875" style="513" customWidth="1"/>
    <col min="1797" max="1797" width="5.3984375" style="513" customWidth="1"/>
    <col min="1798" max="1798" width="7.5" style="513" customWidth="1"/>
    <col min="1799" max="1799" width="6.5" style="513" customWidth="1"/>
    <col min="1800" max="1800" width="4.69921875" style="513" customWidth="1"/>
    <col min="1801" max="1801" width="5.3984375" style="513" customWidth="1"/>
    <col min="1802" max="1803" width="7.5" style="513" customWidth="1"/>
    <col min="1804" max="2049" width="9.69921875" style="513"/>
    <col min="2050" max="2050" width="2.296875" style="513" customWidth="1"/>
    <col min="2051" max="2051" width="13.296875" style="513" customWidth="1"/>
    <col min="2052" max="2052" width="3.19921875" style="513" customWidth="1"/>
    <col min="2053" max="2053" width="5.3984375" style="513" customWidth="1"/>
    <col min="2054" max="2054" width="7.5" style="513" customWidth="1"/>
    <col min="2055" max="2055" width="6.5" style="513" customWidth="1"/>
    <col min="2056" max="2056" width="4.69921875" style="513" customWidth="1"/>
    <col min="2057" max="2057" width="5.3984375" style="513" customWidth="1"/>
    <col min="2058" max="2059" width="7.5" style="513" customWidth="1"/>
    <col min="2060" max="2305" width="9.69921875" style="513"/>
    <col min="2306" max="2306" width="2.296875" style="513" customWidth="1"/>
    <col min="2307" max="2307" width="13.296875" style="513" customWidth="1"/>
    <col min="2308" max="2308" width="3.19921875" style="513" customWidth="1"/>
    <col min="2309" max="2309" width="5.3984375" style="513" customWidth="1"/>
    <col min="2310" max="2310" width="7.5" style="513" customWidth="1"/>
    <col min="2311" max="2311" width="6.5" style="513" customWidth="1"/>
    <col min="2312" max="2312" width="4.69921875" style="513" customWidth="1"/>
    <col min="2313" max="2313" width="5.3984375" style="513" customWidth="1"/>
    <col min="2314" max="2315" width="7.5" style="513" customWidth="1"/>
    <col min="2316" max="2561" width="9.69921875" style="513"/>
    <col min="2562" max="2562" width="2.296875" style="513" customWidth="1"/>
    <col min="2563" max="2563" width="13.296875" style="513" customWidth="1"/>
    <col min="2564" max="2564" width="3.19921875" style="513" customWidth="1"/>
    <col min="2565" max="2565" width="5.3984375" style="513" customWidth="1"/>
    <col min="2566" max="2566" width="7.5" style="513" customWidth="1"/>
    <col min="2567" max="2567" width="6.5" style="513" customWidth="1"/>
    <col min="2568" max="2568" width="4.69921875" style="513" customWidth="1"/>
    <col min="2569" max="2569" width="5.3984375" style="513" customWidth="1"/>
    <col min="2570" max="2571" width="7.5" style="513" customWidth="1"/>
    <col min="2572" max="2817" width="9.69921875" style="513"/>
    <col min="2818" max="2818" width="2.296875" style="513" customWidth="1"/>
    <col min="2819" max="2819" width="13.296875" style="513" customWidth="1"/>
    <col min="2820" max="2820" width="3.19921875" style="513" customWidth="1"/>
    <col min="2821" max="2821" width="5.3984375" style="513" customWidth="1"/>
    <col min="2822" max="2822" width="7.5" style="513" customWidth="1"/>
    <col min="2823" max="2823" width="6.5" style="513" customWidth="1"/>
    <col min="2824" max="2824" width="4.69921875" style="513" customWidth="1"/>
    <col min="2825" max="2825" width="5.3984375" style="513" customWidth="1"/>
    <col min="2826" max="2827" width="7.5" style="513" customWidth="1"/>
    <col min="2828" max="3073" width="9.69921875" style="513"/>
    <col min="3074" max="3074" width="2.296875" style="513" customWidth="1"/>
    <col min="3075" max="3075" width="13.296875" style="513" customWidth="1"/>
    <col min="3076" max="3076" width="3.19921875" style="513" customWidth="1"/>
    <col min="3077" max="3077" width="5.3984375" style="513" customWidth="1"/>
    <col min="3078" max="3078" width="7.5" style="513" customWidth="1"/>
    <col min="3079" max="3079" width="6.5" style="513" customWidth="1"/>
    <col min="3080" max="3080" width="4.69921875" style="513" customWidth="1"/>
    <col min="3081" max="3081" width="5.3984375" style="513" customWidth="1"/>
    <col min="3082" max="3083" width="7.5" style="513" customWidth="1"/>
    <col min="3084" max="3329" width="9.69921875" style="513"/>
    <col min="3330" max="3330" width="2.296875" style="513" customWidth="1"/>
    <col min="3331" max="3331" width="13.296875" style="513" customWidth="1"/>
    <col min="3332" max="3332" width="3.19921875" style="513" customWidth="1"/>
    <col min="3333" max="3333" width="5.3984375" style="513" customWidth="1"/>
    <col min="3334" max="3334" width="7.5" style="513" customWidth="1"/>
    <col min="3335" max="3335" width="6.5" style="513" customWidth="1"/>
    <col min="3336" max="3336" width="4.69921875" style="513" customWidth="1"/>
    <col min="3337" max="3337" width="5.3984375" style="513" customWidth="1"/>
    <col min="3338" max="3339" width="7.5" style="513" customWidth="1"/>
    <col min="3340" max="3585" width="9.69921875" style="513"/>
    <col min="3586" max="3586" width="2.296875" style="513" customWidth="1"/>
    <col min="3587" max="3587" width="13.296875" style="513" customWidth="1"/>
    <col min="3588" max="3588" width="3.19921875" style="513" customWidth="1"/>
    <col min="3589" max="3589" width="5.3984375" style="513" customWidth="1"/>
    <col min="3590" max="3590" width="7.5" style="513" customWidth="1"/>
    <col min="3591" max="3591" width="6.5" style="513" customWidth="1"/>
    <col min="3592" max="3592" width="4.69921875" style="513" customWidth="1"/>
    <col min="3593" max="3593" width="5.3984375" style="513" customWidth="1"/>
    <col min="3594" max="3595" width="7.5" style="513" customWidth="1"/>
    <col min="3596" max="3841" width="9.69921875" style="513"/>
    <col min="3842" max="3842" width="2.296875" style="513" customWidth="1"/>
    <col min="3843" max="3843" width="13.296875" style="513" customWidth="1"/>
    <col min="3844" max="3844" width="3.19921875" style="513" customWidth="1"/>
    <col min="3845" max="3845" width="5.3984375" style="513" customWidth="1"/>
    <col min="3846" max="3846" width="7.5" style="513" customWidth="1"/>
    <col min="3847" max="3847" width="6.5" style="513" customWidth="1"/>
    <col min="3848" max="3848" width="4.69921875" style="513" customWidth="1"/>
    <col min="3849" max="3849" width="5.3984375" style="513" customWidth="1"/>
    <col min="3850" max="3851" width="7.5" style="513" customWidth="1"/>
    <col min="3852" max="4097" width="9.69921875" style="513"/>
    <col min="4098" max="4098" width="2.296875" style="513" customWidth="1"/>
    <col min="4099" max="4099" width="13.296875" style="513" customWidth="1"/>
    <col min="4100" max="4100" width="3.19921875" style="513" customWidth="1"/>
    <col min="4101" max="4101" width="5.3984375" style="513" customWidth="1"/>
    <col min="4102" max="4102" width="7.5" style="513" customWidth="1"/>
    <col min="4103" max="4103" width="6.5" style="513" customWidth="1"/>
    <col min="4104" max="4104" width="4.69921875" style="513" customWidth="1"/>
    <col min="4105" max="4105" width="5.3984375" style="513" customWidth="1"/>
    <col min="4106" max="4107" width="7.5" style="513" customWidth="1"/>
    <col min="4108" max="4353" width="9.69921875" style="513"/>
    <col min="4354" max="4354" width="2.296875" style="513" customWidth="1"/>
    <col min="4355" max="4355" width="13.296875" style="513" customWidth="1"/>
    <col min="4356" max="4356" width="3.19921875" style="513" customWidth="1"/>
    <col min="4357" max="4357" width="5.3984375" style="513" customWidth="1"/>
    <col min="4358" max="4358" width="7.5" style="513" customWidth="1"/>
    <col min="4359" max="4359" width="6.5" style="513" customWidth="1"/>
    <col min="4360" max="4360" width="4.69921875" style="513" customWidth="1"/>
    <col min="4361" max="4361" width="5.3984375" style="513" customWidth="1"/>
    <col min="4362" max="4363" width="7.5" style="513" customWidth="1"/>
    <col min="4364" max="4609" width="9.69921875" style="513"/>
    <col min="4610" max="4610" width="2.296875" style="513" customWidth="1"/>
    <col min="4611" max="4611" width="13.296875" style="513" customWidth="1"/>
    <col min="4612" max="4612" width="3.19921875" style="513" customWidth="1"/>
    <col min="4613" max="4613" width="5.3984375" style="513" customWidth="1"/>
    <col min="4614" max="4614" width="7.5" style="513" customWidth="1"/>
    <col min="4615" max="4615" width="6.5" style="513" customWidth="1"/>
    <col min="4616" max="4616" width="4.69921875" style="513" customWidth="1"/>
    <col min="4617" max="4617" width="5.3984375" style="513" customWidth="1"/>
    <col min="4618" max="4619" width="7.5" style="513" customWidth="1"/>
    <col min="4620" max="4865" width="9.69921875" style="513"/>
    <col min="4866" max="4866" width="2.296875" style="513" customWidth="1"/>
    <col min="4867" max="4867" width="13.296875" style="513" customWidth="1"/>
    <col min="4868" max="4868" width="3.19921875" style="513" customWidth="1"/>
    <col min="4869" max="4869" width="5.3984375" style="513" customWidth="1"/>
    <col min="4870" max="4870" width="7.5" style="513" customWidth="1"/>
    <col min="4871" max="4871" width="6.5" style="513" customWidth="1"/>
    <col min="4872" max="4872" width="4.69921875" style="513" customWidth="1"/>
    <col min="4873" max="4873" width="5.3984375" style="513" customWidth="1"/>
    <col min="4874" max="4875" width="7.5" style="513" customWidth="1"/>
    <col min="4876" max="5121" width="9.69921875" style="513"/>
    <col min="5122" max="5122" width="2.296875" style="513" customWidth="1"/>
    <col min="5123" max="5123" width="13.296875" style="513" customWidth="1"/>
    <col min="5124" max="5124" width="3.19921875" style="513" customWidth="1"/>
    <col min="5125" max="5125" width="5.3984375" style="513" customWidth="1"/>
    <col min="5126" max="5126" width="7.5" style="513" customWidth="1"/>
    <col min="5127" max="5127" width="6.5" style="513" customWidth="1"/>
    <col min="5128" max="5128" width="4.69921875" style="513" customWidth="1"/>
    <col min="5129" max="5129" width="5.3984375" style="513" customWidth="1"/>
    <col min="5130" max="5131" width="7.5" style="513" customWidth="1"/>
    <col min="5132" max="5377" width="9.69921875" style="513"/>
    <col min="5378" max="5378" width="2.296875" style="513" customWidth="1"/>
    <col min="5379" max="5379" width="13.296875" style="513" customWidth="1"/>
    <col min="5380" max="5380" width="3.19921875" style="513" customWidth="1"/>
    <col min="5381" max="5381" width="5.3984375" style="513" customWidth="1"/>
    <col min="5382" max="5382" width="7.5" style="513" customWidth="1"/>
    <col min="5383" max="5383" width="6.5" style="513" customWidth="1"/>
    <col min="5384" max="5384" width="4.69921875" style="513" customWidth="1"/>
    <col min="5385" max="5385" width="5.3984375" style="513" customWidth="1"/>
    <col min="5386" max="5387" width="7.5" style="513" customWidth="1"/>
    <col min="5388" max="5633" width="9.69921875" style="513"/>
    <col min="5634" max="5634" width="2.296875" style="513" customWidth="1"/>
    <col min="5635" max="5635" width="13.296875" style="513" customWidth="1"/>
    <col min="5636" max="5636" width="3.19921875" style="513" customWidth="1"/>
    <col min="5637" max="5637" width="5.3984375" style="513" customWidth="1"/>
    <col min="5638" max="5638" width="7.5" style="513" customWidth="1"/>
    <col min="5639" max="5639" width="6.5" style="513" customWidth="1"/>
    <col min="5640" max="5640" width="4.69921875" style="513" customWidth="1"/>
    <col min="5641" max="5641" width="5.3984375" style="513" customWidth="1"/>
    <col min="5642" max="5643" width="7.5" style="513" customWidth="1"/>
    <col min="5644" max="5889" width="9.69921875" style="513"/>
    <col min="5890" max="5890" width="2.296875" style="513" customWidth="1"/>
    <col min="5891" max="5891" width="13.296875" style="513" customWidth="1"/>
    <col min="5892" max="5892" width="3.19921875" style="513" customWidth="1"/>
    <col min="5893" max="5893" width="5.3984375" style="513" customWidth="1"/>
    <col min="5894" max="5894" width="7.5" style="513" customWidth="1"/>
    <col min="5895" max="5895" width="6.5" style="513" customWidth="1"/>
    <col min="5896" max="5896" width="4.69921875" style="513" customWidth="1"/>
    <col min="5897" max="5897" width="5.3984375" style="513" customWidth="1"/>
    <col min="5898" max="5899" width="7.5" style="513" customWidth="1"/>
    <col min="5900" max="6145" width="9.69921875" style="513"/>
    <col min="6146" max="6146" width="2.296875" style="513" customWidth="1"/>
    <col min="6147" max="6147" width="13.296875" style="513" customWidth="1"/>
    <col min="6148" max="6148" width="3.19921875" style="513" customWidth="1"/>
    <col min="6149" max="6149" width="5.3984375" style="513" customWidth="1"/>
    <col min="6150" max="6150" width="7.5" style="513" customWidth="1"/>
    <col min="6151" max="6151" width="6.5" style="513" customWidth="1"/>
    <col min="6152" max="6152" width="4.69921875" style="513" customWidth="1"/>
    <col min="6153" max="6153" width="5.3984375" style="513" customWidth="1"/>
    <col min="6154" max="6155" width="7.5" style="513" customWidth="1"/>
    <col min="6156" max="6401" width="9.69921875" style="513"/>
    <col min="6402" max="6402" width="2.296875" style="513" customWidth="1"/>
    <col min="6403" max="6403" width="13.296875" style="513" customWidth="1"/>
    <col min="6404" max="6404" width="3.19921875" style="513" customWidth="1"/>
    <col min="6405" max="6405" width="5.3984375" style="513" customWidth="1"/>
    <col min="6406" max="6406" width="7.5" style="513" customWidth="1"/>
    <col min="6407" max="6407" width="6.5" style="513" customWidth="1"/>
    <col min="6408" max="6408" width="4.69921875" style="513" customWidth="1"/>
    <col min="6409" max="6409" width="5.3984375" style="513" customWidth="1"/>
    <col min="6410" max="6411" width="7.5" style="513" customWidth="1"/>
    <col min="6412" max="6657" width="9.69921875" style="513"/>
    <col min="6658" max="6658" width="2.296875" style="513" customWidth="1"/>
    <col min="6659" max="6659" width="13.296875" style="513" customWidth="1"/>
    <col min="6660" max="6660" width="3.19921875" style="513" customWidth="1"/>
    <col min="6661" max="6661" width="5.3984375" style="513" customWidth="1"/>
    <col min="6662" max="6662" width="7.5" style="513" customWidth="1"/>
    <col min="6663" max="6663" width="6.5" style="513" customWidth="1"/>
    <col min="6664" max="6664" width="4.69921875" style="513" customWidth="1"/>
    <col min="6665" max="6665" width="5.3984375" style="513" customWidth="1"/>
    <col min="6666" max="6667" width="7.5" style="513" customWidth="1"/>
    <col min="6668" max="6913" width="9.69921875" style="513"/>
    <col min="6914" max="6914" width="2.296875" style="513" customWidth="1"/>
    <col min="6915" max="6915" width="13.296875" style="513" customWidth="1"/>
    <col min="6916" max="6916" width="3.19921875" style="513" customWidth="1"/>
    <col min="6917" max="6917" width="5.3984375" style="513" customWidth="1"/>
    <col min="6918" max="6918" width="7.5" style="513" customWidth="1"/>
    <col min="6919" max="6919" width="6.5" style="513" customWidth="1"/>
    <col min="6920" max="6920" width="4.69921875" style="513" customWidth="1"/>
    <col min="6921" max="6921" width="5.3984375" style="513" customWidth="1"/>
    <col min="6922" max="6923" width="7.5" style="513" customWidth="1"/>
    <col min="6924" max="7169" width="9.69921875" style="513"/>
    <col min="7170" max="7170" width="2.296875" style="513" customWidth="1"/>
    <col min="7171" max="7171" width="13.296875" style="513" customWidth="1"/>
    <col min="7172" max="7172" width="3.19921875" style="513" customWidth="1"/>
    <col min="7173" max="7173" width="5.3984375" style="513" customWidth="1"/>
    <col min="7174" max="7174" width="7.5" style="513" customWidth="1"/>
    <col min="7175" max="7175" width="6.5" style="513" customWidth="1"/>
    <col min="7176" max="7176" width="4.69921875" style="513" customWidth="1"/>
    <col min="7177" max="7177" width="5.3984375" style="513" customWidth="1"/>
    <col min="7178" max="7179" width="7.5" style="513" customWidth="1"/>
    <col min="7180" max="7425" width="9.69921875" style="513"/>
    <col min="7426" max="7426" width="2.296875" style="513" customWidth="1"/>
    <col min="7427" max="7427" width="13.296875" style="513" customWidth="1"/>
    <col min="7428" max="7428" width="3.19921875" style="513" customWidth="1"/>
    <col min="7429" max="7429" width="5.3984375" style="513" customWidth="1"/>
    <col min="7430" max="7430" width="7.5" style="513" customWidth="1"/>
    <col min="7431" max="7431" width="6.5" style="513" customWidth="1"/>
    <col min="7432" max="7432" width="4.69921875" style="513" customWidth="1"/>
    <col min="7433" max="7433" width="5.3984375" style="513" customWidth="1"/>
    <col min="7434" max="7435" width="7.5" style="513" customWidth="1"/>
    <col min="7436" max="7681" width="9.69921875" style="513"/>
    <col min="7682" max="7682" width="2.296875" style="513" customWidth="1"/>
    <col min="7683" max="7683" width="13.296875" style="513" customWidth="1"/>
    <col min="7684" max="7684" width="3.19921875" style="513" customWidth="1"/>
    <col min="7685" max="7685" width="5.3984375" style="513" customWidth="1"/>
    <col min="7686" max="7686" width="7.5" style="513" customWidth="1"/>
    <col min="7687" max="7687" width="6.5" style="513" customWidth="1"/>
    <col min="7688" max="7688" width="4.69921875" style="513" customWidth="1"/>
    <col min="7689" max="7689" width="5.3984375" style="513" customWidth="1"/>
    <col min="7690" max="7691" width="7.5" style="513" customWidth="1"/>
    <col min="7692" max="7937" width="9.69921875" style="513"/>
    <col min="7938" max="7938" width="2.296875" style="513" customWidth="1"/>
    <col min="7939" max="7939" width="13.296875" style="513" customWidth="1"/>
    <col min="7940" max="7940" width="3.19921875" style="513" customWidth="1"/>
    <col min="7941" max="7941" width="5.3984375" style="513" customWidth="1"/>
    <col min="7942" max="7942" width="7.5" style="513" customWidth="1"/>
    <col min="7943" max="7943" width="6.5" style="513" customWidth="1"/>
    <col min="7944" max="7944" width="4.69921875" style="513" customWidth="1"/>
    <col min="7945" max="7945" width="5.3984375" style="513" customWidth="1"/>
    <col min="7946" max="7947" width="7.5" style="513" customWidth="1"/>
    <col min="7948" max="8193" width="9.69921875" style="513"/>
    <col min="8194" max="8194" width="2.296875" style="513" customWidth="1"/>
    <col min="8195" max="8195" width="13.296875" style="513" customWidth="1"/>
    <col min="8196" max="8196" width="3.19921875" style="513" customWidth="1"/>
    <col min="8197" max="8197" width="5.3984375" style="513" customWidth="1"/>
    <col min="8198" max="8198" width="7.5" style="513" customWidth="1"/>
    <col min="8199" max="8199" width="6.5" style="513" customWidth="1"/>
    <col min="8200" max="8200" width="4.69921875" style="513" customWidth="1"/>
    <col min="8201" max="8201" width="5.3984375" style="513" customWidth="1"/>
    <col min="8202" max="8203" width="7.5" style="513" customWidth="1"/>
    <col min="8204" max="8449" width="9.69921875" style="513"/>
    <col min="8450" max="8450" width="2.296875" style="513" customWidth="1"/>
    <col min="8451" max="8451" width="13.296875" style="513" customWidth="1"/>
    <col min="8452" max="8452" width="3.19921875" style="513" customWidth="1"/>
    <col min="8453" max="8453" width="5.3984375" style="513" customWidth="1"/>
    <col min="8454" max="8454" width="7.5" style="513" customWidth="1"/>
    <col min="8455" max="8455" width="6.5" style="513" customWidth="1"/>
    <col min="8456" max="8456" width="4.69921875" style="513" customWidth="1"/>
    <col min="8457" max="8457" width="5.3984375" style="513" customWidth="1"/>
    <col min="8458" max="8459" width="7.5" style="513" customWidth="1"/>
    <col min="8460" max="8705" width="9.69921875" style="513"/>
    <col min="8706" max="8706" width="2.296875" style="513" customWidth="1"/>
    <col min="8707" max="8707" width="13.296875" style="513" customWidth="1"/>
    <col min="8708" max="8708" width="3.19921875" style="513" customWidth="1"/>
    <col min="8709" max="8709" width="5.3984375" style="513" customWidth="1"/>
    <col min="8710" max="8710" width="7.5" style="513" customWidth="1"/>
    <col min="8711" max="8711" width="6.5" style="513" customWidth="1"/>
    <col min="8712" max="8712" width="4.69921875" style="513" customWidth="1"/>
    <col min="8713" max="8713" width="5.3984375" style="513" customWidth="1"/>
    <col min="8714" max="8715" width="7.5" style="513" customWidth="1"/>
    <col min="8716" max="8961" width="9.69921875" style="513"/>
    <col min="8962" max="8962" width="2.296875" style="513" customWidth="1"/>
    <col min="8963" max="8963" width="13.296875" style="513" customWidth="1"/>
    <col min="8964" max="8964" width="3.19921875" style="513" customWidth="1"/>
    <col min="8965" max="8965" width="5.3984375" style="513" customWidth="1"/>
    <col min="8966" max="8966" width="7.5" style="513" customWidth="1"/>
    <col min="8967" max="8967" width="6.5" style="513" customWidth="1"/>
    <col min="8968" max="8968" width="4.69921875" style="513" customWidth="1"/>
    <col min="8969" max="8969" width="5.3984375" style="513" customWidth="1"/>
    <col min="8970" max="8971" width="7.5" style="513" customWidth="1"/>
    <col min="8972" max="9217" width="9.69921875" style="513"/>
    <col min="9218" max="9218" width="2.296875" style="513" customWidth="1"/>
    <col min="9219" max="9219" width="13.296875" style="513" customWidth="1"/>
    <col min="9220" max="9220" width="3.19921875" style="513" customWidth="1"/>
    <col min="9221" max="9221" width="5.3984375" style="513" customWidth="1"/>
    <col min="9222" max="9222" width="7.5" style="513" customWidth="1"/>
    <col min="9223" max="9223" width="6.5" style="513" customWidth="1"/>
    <col min="9224" max="9224" width="4.69921875" style="513" customWidth="1"/>
    <col min="9225" max="9225" width="5.3984375" style="513" customWidth="1"/>
    <col min="9226" max="9227" width="7.5" style="513" customWidth="1"/>
    <col min="9228" max="9473" width="9.69921875" style="513"/>
    <col min="9474" max="9474" width="2.296875" style="513" customWidth="1"/>
    <col min="9475" max="9475" width="13.296875" style="513" customWidth="1"/>
    <col min="9476" max="9476" width="3.19921875" style="513" customWidth="1"/>
    <col min="9477" max="9477" width="5.3984375" style="513" customWidth="1"/>
    <col min="9478" max="9478" width="7.5" style="513" customWidth="1"/>
    <col min="9479" max="9479" width="6.5" style="513" customWidth="1"/>
    <col min="9480" max="9480" width="4.69921875" style="513" customWidth="1"/>
    <col min="9481" max="9481" width="5.3984375" style="513" customWidth="1"/>
    <col min="9482" max="9483" width="7.5" style="513" customWidth="1"/>
    <col min="9484" max="9729" width="9.69921875" style="513"/>
    <col min="9730" max="9730" width="2.296875" style="513" customWidth="1"/>
    <col min="9731" max="9731" width="13.296875" style="513" customWidth="1"/>
    <col min="9732" max="9732" width="3.19921875" style="513" customWidth="1"/>
    <col min="9733" max="9733" width="5.3984375" style="513" customWidth="1"/>
    <col min="9734" max="9734" width="7.5" style="513" customWidth="1"/>
    <col min="9735" max="9735" width="6.5" style="513" customWidth="1"/>
    <col min="9736" max="9736" width="4.69921875" style="513" customWidth="1"/>
    <col min="9737" max="9737" width="5.3984375" style="513" customWidth="1"/>
    <col min="9738" max="9739" width="7.5" style="513" customWidth="1"/>
    <col min="9740" max="9985" width="9.69921875" style="513"/>
    <col min="9986" max="9986" width="2.296875" style="513" customWidth="1"/>
    <col min="9987" max="9987" width="13.296875" style="513" customWidth="1"/>
    <col min="9988" max="9988" width="3.19921875" style="513" customWidth="1"/>
    <col min="9989" max="9989" width="5.3984375" style="513" customWidth="1"/>
    <col min="9990" max="9990" width="7.5" style="513" customWidth="1"/>
    <col min="9991" max="9991" width="6.5" style="513" customWidth="1"/>
    <col min="9992" max="9992" width="4.69921875" style="513" customWidth="1"/>
    <col min="9993" max="9993" width="5.3984375" style="513" customWidth="1"/>
    <col min="9994" max="9995" width="7.5" style="513" customWidth="1"/>
    <col min="9996" max="10241" width="9.69921875" style="513"/>
    <col min="10242" max="10242" width="2.296875" style="513" customWidth="1"/>
    <col min="10243" max="10243" width="13.296875" style="513" customWidth="1"/>
    <col min="10244" max="10244" width="3.19921875" style="513" customWidth="1"/>
    <col min="10245" max="10245" width="5.3984375" style="513" customWidth="1"/>
    <col min="10246" max="10246" width="7.5" style="513" customWidth="1"/>
    <col min="10247" max="10247" width="6.5" style="513" customWidth="1"/>
    <col min="10248" max="10248" width="4.69921875" style="513" customWidth="1"/>
    <col min="10249" max="10249" width="5.3984375" style="513" customWidth="1"/>
    <col min="10250" max="10251" width="7.5" style="513" customWidth="1"/>
    <col min="10252" max="10497" width="9.69921875" style="513"/>
    <col min="10498" max="10498" width="2.296875" style="513" customWidth="1"/>
    <col min="10499" max="10499" width="13.296875" style="513" customWidth="1"/>
    <col min="10500" max="10500" width="3.19921875" style="513" customWidth="1"/>
    <col min="10501" max="10501" width="5.3984375" style="513" customWidth="1"/>
    <col min="10502" max="10502" width="7.5" style="513" customWidth="1"/>
    <col min="10503" max="10503" width="6.5" style="513" customWidth="1"/>
    <col min="10504" max="10504" width="4.69921875" style="513" customWidth="1"/>
    <col min="10505" max="10505" width="5.3984375" style="513" customWidth="1"/>
    <col min="10506" max="10507" width="7.5" style="513" customWidth="1"/>
    <col min="10508" max="10753" width="9.69921875" style="513"/>
    <col min="10754" max="10754" width="2.296875" style="513" customWidth="1"/>
    <col min="10755" max="10755" width="13.296875" style="513" customWidth="1"/>
    <col min="10756" max="10756" width="3.19921875" style="513" customWidth="1"/>
    <col min="10757" max="10757" width="5.3984375" style="513" customWidth="1"/>
    <col min="10758" max="10758" width="7.5" style="513" customWidth="1"/>
    <col min="10759" max="10759" width="6.5" style="513" customWidth="1"/>
    <col min="10760" max="10760" width="4.69921875" style="513" customWidth="1"/>
    <col min="10761" max="10761" width="5.3984375" style="513" customWidth="1"/>
    <col min="10762" max="10763" width="7.5" style="513" customWidth="1"/>
    <col min="10764" max="11009" width="9.69921875" style="513"/>
    <col min="11010" max="11010" width="2.296875" style="513" customWidth="1"/>
    <col min="11011" max="11011" width="13.296875" style="513" customWidth="1"/>
    <col min="11012" max="11012" width="3.19921875" style="513" customWidth="1"/>
    <col min="11013" max="11013" width="5.3984375" style="513" customWidth="1"/>
    <col min="11014" max="11014" width="7.5" style="513" customWidth="1"/>
    <col min="11015" max="11015" width="6.5" style="513" customWidth="1"/>
    <col min="11016" max="11016" width="4.69921875" style="513" customWidth="1"/>
    <col min="11017" max="11017" width="5.3984375" style="513" customWidth="1"/>
    <col min="11018" max="11019" width="7.5" style="513" customWidth="1"/>
    <col min="11020" max="11265" width="9.69921875" style="513"/>
    <col min="11266" max="11266" width="2.296875" style="513" customWidth="1"/>
    <col min="11267" max="11267" width="13.296875" style="513" customWidth="1"/>
    <col min="11268" max="11268" width="3.19921875" style="513" customWidth="1"/>
    <col min="11269" max="11269" width="5.3984375" style="513" customWidth="1"/>
    <col min="11270" max="11270" width="7.5" style="513" customWidth="1"/>
    <col min="11271" max="11271" width="6.5" style="513" customWidth="1"/>
    <col min="11272" max="11272" width="4.69921875" style="513" customWidth="1"/>
    <col min="11273" max="11273" width="5.3984375" style="513" customWidth="1"/>
    <col min="11274" max="11275" width="7.5" style="513" customWidth="1"/>
    <col min="11276" max="11521" width="9.69921875" style="513"/>
    <col min="11522" max="11522" width="2.296875" style="513" customWidth="1"/>
    <col min="11523" max="11523" width="13.296875" style="513" customWidth="1"/>
    <col min="11524" max="11524" width="3.19921875" style="513" customWidth="1"/>
    <col min="11525" max="11525" width="5.3984375" style="513" customWidth="1"/>
    <col min="11526" max="11526" width="7.5" style="513" customWidth="1"/>
    <col min="11527" max="11527" width="6.5" style="513" customWidth="1"/>
    <col min="11528" max="11528" width="4.69921875" style="513" customWidth="1"/>
    <col min="11529" max="11529" width="5.3984375" style="513" customWidth="1"/>
    <col min="11530" max="11531" width="7.5" style="513" customWidth="1"/>
    <col min="11532" max="11777" width="9.69921875" style="513"/>
    <col min="11778" max="11778" width="2.296875" style="513" customWidth="1"/>
    <col min="11779" max="11779" width="13.296875" style="513" customWidth="1"/>
    <col min="11780" max="11780" width="3.19921875" style="513" customWidth="1"/>
    <col min="11781" max="11781" width="5.3984375" style="513" customWidth="1"/>
    <col min="11782" max="11782" width="7.5" style="513" customWidth="1"/>
    <col min="11783" max="11783" width="6.5" style="513" customWidth="1"/>
    <col min="11784" max="11784" width="4.69921875" style="513" customWidth="1"/>
    <col min="11785" max="11785" width="5.3984375" style="513" customWidth="1"/>
    <col min="11786" max="11787" width="7.5" style="513" customWidth="1"/>
    <col min="11788" max="12033" width="9.69921875" style="513"/>
    <col min="12034" max="12034" width="2.296875" style="513" customWidth="1"/>
    <col min="12035" max="12035" width="13.296875" style="513" customWidth="1"/>
    <col min="12036" max="12036" width="3.19921875" style="513" customWidth="1"/>
    <col min="12037" max="12037" width="5.3984375" style="513" customWidth="1"/>
    <col min="12038" max="12038" width="7.5" style="513" customWidth="1"/>
    <col min="12039" max="12039" width="6.5" style="513" customWidth="1"/>
    <col min="12040" max="12040" width="4.69921875" style="513" customWidth="1"/>
    <col min="12041" max="12041" width="5.3984375" style="513" customWidth="1"/>
    <col min="12042" max="12043" width="7.5" style="513" customWidth="1"/>
    <col min="12044" max="12289" width="9.69921875" style="513"/>
    <col min="12290" max="12290" width="2.296875" style="513" customWidth="1"/>
    <col min="12291" max="12291" width="13.296875" style="513" customWidth="1"/>
    <col min="12292" max="12292" width="3.19921875" style="513" customWidth="1"/>
    <col min="12293" max="12293" width="5.3984375" style="513" customWidth="1"/>
    <col min="12294" max="12294" width="7.5" style="513" customWidth="1"/>
    <col min="12295" max="12295" width="6.5" style="513" customWidth="1"/>
    <col min="12296" max="12296" width="4.69921875" style="513" customWidth="1"/>
    <col min="12297" max="12297" width="5.3984375" style="513" customWidth="1"/>
    <col min="12298" max="12299" width="7.5" style="513" customWidth="1"/>
    <col min="12300" max="12545" width="9.69921875" style="513"/>
    <col min="12546" max="12546" width="2.296875" style="513" customWidth="1"/>
    <col min="12547" max="12547" width="13.296875" style="513" customWidth="1"/>
    <col min="12548" max="12548" width="3.19921875" style="513" customWidth="1"/>
    <col min="12549" max="12549" width="5.3984375" style="513" customWidth="1"/>
    <col min="12550" max="12550" width="7.5" style="513" customWidth="1"/>
    <col min="12551" max="12551" width="6.5" style="513" customWidth="1"/>
    <col min="12552" max="12552" width="4.69921875" style="513" customWidth="1"/>
    <col min="12553" max="12553" width="5.3984375" style="513" customWidth="1"/>
    <col min="12554" max="12555" width="7.5" style="513" customWidth="1"/>
    <col min="12556" max="12801" width="9.69921875" style="513"/>
    <col min="12802" max="12802" width="2.296875" style="513" customWidth="1"/>
    <col min="12803" max="12803" width="13.296875" style="513" customWidth="1"/>
    <col min="12804" max="12804" width="3.19921875" style="513" customWidth="1"/>
    <col min="12805" max="12805" width="5.3984375" style="513" customWidth="1"/>
    <col min="12806" max="12806" width="7.5" style="513" customWidth="1"/>
    <col min="12807" max="12807" width="6.5" style="513" customWidth="1"/>
    <col min="12808" max="12808" width="4.69921875" style="513" customWidth="1"/>
    <col min="12809" max="12809" width="5.3984375" style="513" customWidth="1"/>
    <col min="12810" max="12811" width="7.5" style="513" customWidth="1"/>
    <col min="12812" max="13057" width="9.69921875" style="513"/>
    <col min="13058" max="13058" width="2.296875" style="513" customWidth="1"/>
    <col min="13059" max="13059" width="13.296875" style="513" customWidth="1"/>
    <col min="13060" max="13060" width="3.19921875" style="513" customWidth="1"/>
    <col min="13061" max="13061" width="5.3984375" style="513" customWidth="1"/>
    <col min="13062" max="13062" width="7.5" style="513" customWidth="1"/>
    <col min="13063" max="13063" width="6.5" style="513" customWidth="1"/>
    <col min="13064" max="13064" width="4.69921875" style="513" customWidth="1"/>
    <col min="13065" max="13065" width="5.3984375" style="513" customWidth="1"/>
    <col min="13066" max="13067" width="7.5" style="513" customWidth="1"/>
    <col min="13068" max="13313" width="9.69921875" style="513"/>
    <col min="13314" max="13314" width="2.296875" style="513" customWidth="1"/>
    <col min="13315" max="13315" width="13.296875" style="513" customWidth="1"/>
    <col min="13316" max="13316" width="3.19921875" style="513" customWidth="1"/>
    <col min="13317" max="13317" width="5.3984375" style="513" customWidth="1"/>
    <col min="13318" max="13318" width="7.5" style="513" customWidth="1"/>
    <col min="13319" max="13319" width="6.5" style="513" customWidth="1"/>
    <col min="13320" max="13320" width="4.69921875" style="513" customWidth="1"/>
    <col min="13321" max="13321" width="5.3984375" style="513" customWidth="1"/>
    <col min="13322" max="13323" width="7.5" style="513" customWidth="1"/>
    <col min="13324" max="13569" width="9.69921875" style="513"/>
    <col min="13570" max="13570" width="2.296875" style="513" customWidth="1"/>
    <col min="13571" max="13571" width="13.296875" style="513" customWidth="1"/>
    <col min="13572" max="13572" width="3.19921875" style="513" customWidth="1"/>
    <col min="13573" max="13573" width="5.3984375" style="513" customWidth="1"/>
    <col min="13574" max="13574" width="7.5" style="513" customWidth="1"/>
    <col min="13575" max="13575" width="6.5" style="513" customWidth="1"/>
    <col min="13576" max="13576" width="4.69921875" style="513" customWidth="1"/>
    <col min="13577" max="13577" width="5.3984375" style="513" customWidth="1"/>
    <col min="13578" max="13579" width="7.5" style="513" customWidth="1"/>
    <col min="13580" max="13825" width="9.69921875" style="513"/>
    <col min="13826" max="13826" width="2.296875" style="513" customWidth="1"/>
    <col min="13827" max="13827" width="13.296875" style="513" customWidth="1"/>
    <col min="13828" max="13828" width="3.19921875" style="513" customWidth="1"/>
    <col min="13829" max="13829" width="5.3984375" style="513" customWidth="1"/>
    <col min="13830" max="13830" width="7.5" style="513" customWidth="1"/>
    <col min="13831" max="13831" width="6.5" style="513" customWidth="1"/>
    <col min="13832" max="13832" width="4.69921875" style="513" customWidth="1"/>
    <col min="13833" max="13833" width="5.3984375" style="513" customWidth="1"/>
    <col min="13834" max="13835" width="7.5" style="513" customWidth="1"/>
    <col min="13836" max="14081" width="9.69921875" style="513"/>
    <col min="14082" max="14082" width="2.296875" style="513" customWidth="1"/>
    <col min="14083" max="14083" width="13.296875" style="513" customWidth="1"/>
    <col min="14084" max="14084" width="3.19921875" style="513" customWidth="1"/>
    <col min="14085" max="14085" width="5.3984375" style="513" customWidth="1"/>
    <col min="14086" max="14086" width="7.5" style="513" customWidth="1"/>
    <col min="14087" max="14087" width="6.5" style="513" customWidth="1"/>
    <col min="14088" max="14088" width="4.69921875" style="513" customWidth="1"/>
    <col min="14089" max="14089" width="5.3984375" style="513" customWidth="1"/>
    <col min="14090" max="14091" width="7.5" style="513" customWidth="1"/>
    <col min="14092" max="14337" width="9.69921875" style="513"/>
    <col min="14338" max="14338" width="2.296875" style="513" customWidth="1"/>
    <col min="14339" max="14339" width="13.296875" style="513" customWidth="1"/>
    <col min="14340" max="14340" width="3.19921875" style="513" customWidth="1"/>
    <col min="14341" max="14341" width="5.3984375" style="513" customWidth="1"/>
    <col min="14342" max="14342" width="7.5" style="513" customWidth="1"/>
    <col min="14343" max="14343" width="6.5" style="513" customWidth="1"/>
    <col min="14344" max="14344" width="4.69921875" style="513" customWidth="1"/>
    <col min="14345" max="14345" width="5.3984375" style="513" customWidth="1"/>
    <col min="14346" max="14347" width="7.5" style="513" customWidth="1"/>
    <col min="14348" max="14593" width="9.69921875" style="513"/>
    <col min="14594" max="14594" width="2.296875" style="513" customWidth="1"/>
    <col min="14595" max="14595" width="13.296875" style="513" customWidth="1"/>
    <col min="14596" max="14596" width="3.19921875" style="513" customWidth="1"/>
    <col min="14597" max="14597" width="5.3984375" style="513" customWidth="1"/>
    <col min="14598" max="14598" width="7.5" style="513" customWidth="1"/>
    <col min="14599" max="14599" width="6.5" style="513" customWidth="1"/>
    <col min="14600" max="14600" width="4.69921875" style="513" customWidth="1"/>
    <col min="14601" max="14601" width="5.3984375" style="513" customWidth="1"/>
    <col min="14602" max="14603" width="7.5" style="513" customWidth="1"/>
    <col min="14604" max="14849" width="9.69921875" style="513"/>
    <col min="14850" max="14850" width="2.296875" style="513" customWidth="1"/>
    <col min="14851" max="14851" width="13.296875" style="513" customWidth="1"/>
    <col min="14852" max="14852" width="3.19921875" style="513" customWidth="1"/>
    <col min="14853" max="14853" width="5.3984375" style="513" customWidth="1"/>
    <col min="14854" max="14854" width="7.5" style="513" customWidth="1"/>
    <col min="14855" max="14855" width="6.5" style="513" customWidth="1"/>
    <col min="14856" max="14856" width="4.69921875" style="513" customWidth="1"/>
    <col min="14857" max="14857" width="5.3984375" style="513" customWidth="1"/>
    <col min="14858" max="14859" width="7.5" style="513" customWidth="1"/>
    <col min="14860" max="15105" width="9.69921875" style="513"/>
    <col min="15106" max="15106" width="2.296875" style="513" customWidth="1"/>
    <col min="15107" max="15107" width="13.296875" style="513" customWidth="1"/>
    <col min="15108" max="15108" width="3.19921875" style="513" customWidth="1"/>
    <col min="15109" max="15109" width="5.3984375" style="513" customWidth="1"/>
    <col min="15110" max="15110" width="7.5" style="513" customWidth="1"/>
    <col min="15111" max="15111" width="6.5" style="513" customWidth="1"/>
    <col min="15112" max="15112" width="4.69921875" style="513" customWidth="1"/>
    <col min="15113" max="15113" width="5.3984375" style="513" customWidth="1"/>
    <col min="15114" max="15115" width="7.5" style="513" customWidth="1"/>
    <col min="15116" max="15361" width="9.69921875" style="513"/>
    <col min="15362" max="15362" width="2.296875" style="513" customWidth="1"/>
    <col min="15363" max="15363" width="13.296875" style="513" customWidth="1"/>
    <col min="15364" max="15364" width="3.19921875" style="513" customWidth="1"/>
    <col min="15365" max="15365" width="5.3984375" style="513" customWidth="1"/>
    <col min="15366" max="15366" width="7.5" style="513" customWidth="1"/>
    <col min="15367" max="15367" width="6.5" style="513" customWidth="1"/>
    <col min="15368" max="15368" width="4.69921875" style="513" customWidth="1"/>
    <col min="15369" max="15369" width="5.3984375" style="513" customWidth="1"/>
    <col min="15370" max="15371" width="7.5" style="513" customWidth="1"/>
    <col min="15372" max="15617" width="9.69921875" style="513"/>
    <col min="15618" max="15618" width="2.296875" style="513" customWidth="1"/>
    <col min="15619" max="15619" width="13.296875" style="513" customWidth="1"/>
    <col min="15620" max="15620" width="3.19921875" style="513" customWidth="1"/>
    <col min="15621" max="15621" width="5.3984375" style="513" customWidth="1"/>
    <col min="15622" max="15622" width="7.5" style="513" customWidth="1"/>
    <col min="15623" max="15623" width="6.5" style="513" customWidth="1"/>
    <col min="15624" max="15624" width="4.69921875" style="513" customWidth="1"/>
    <col min="15625" max="15625" width="5.3984375" style="513" customWidth="1"/>
    <col min="15626" max="15627" width="7.5" style="513" customWidth="1"/>
    <col min="15628" max="15873" width="9.69921875" style="513"/>
    <col min="15874" max="15874" width="2.296875" style="513" customWidth="1"/>
    <col min="15875" max="15875" width="13.296875" style="513" customWidth="1"/>
    <col min="15876" max="15876" width="3.19921875" style="513" customWidth="1"/>
    <col min="15877" max="15877" width="5.3984375" style="513" customWidth="1"/>
    <col min="15878" max="15878" width="7.5" style="513" customWidth="1"/>
    <col min="15879" max="15879" width="6.5" style="513" customWidth="1"/>
    <col min="15880" max="15880" width="4.69921875" style="513" customWidth="1"/>
    <col min="15881" max="15881" width="5.3984375" style="513" customWidth="1"/>
    <col min="15882" max="15883" width="7.5" style="513" customWidth="1"/>
    <col min="15884" max="16129" width="9.69921875" style="513"/>
    <col min="16130" max="16130" width="2.296875" style="513" customWidth="1"/>
    <col min="16131" max="16131" width="13.296875" style="513" customWidth="1"/>
    <col min="16132" max="16132" width="3.19921875" style="513" customWidth="1"/>
    <col min="16133" max="16133" width="5.3984375" style="513" customWidth="1"/>
    <col min="16134" max="16134" width="7.5" style="513" customWidth="1"/>
    <col min="16135" max="16135" width="6.5" style="513" customWidth="1"/>
    <col min="16136" max="16136" width="4.69921875" style="513" customWidth="1"/>
    <col min="16137" max="16137" width="5.3984375" style="513" customWidth="1"/>
    <col min="16138" max="16139" width="7.5" style="513" customWidth="1"/>
    <col min="16140" max="16384" width="9.69921875" style="513"/>
  </cols>
  <sheetData>
    <row r="2" spans="2:15" s="522" customFormat="1" ht="19.5">
      <c r="B2" s="514"/>
      <c r="C2" s="515"/>
      <c r="D2" s="516"/>
      <c r="E2" s="517"/>
      <c r="F2" s="518"/>
      <c r="G2" s="517"/>
      <c r="H2" s="519"/>
      <c r="I2" s="517"/>
      <c r="J2" s="518"/>
      <c r="K2" s="517"/>
      <c r="L2" s="516"/>
      <c r="M2" s="520">
        <v>46161</v>
      </c>
      <c r="N2" s="520"/>
      <c r="O2" s="521"/>
    </row>
    <row r="3" spans="2:15" s="527" customFormat="1" ht="11.25">
      <c r="B3" s="523"/>
      <c r="C3" s="524"/>
      <c r="D3" s="522"/>
      <c r="E3" s="525"/>
      <c r="F3" s="526"/>
      <c r="H3" s="528"/>
      <c r="I3" s="525"/>
      <c r="J3" s="526"/>
      <c r="O3" s="529"/>
    </row>
    <row r="4" spans="2:15" ht="25.5" customHeight="1">
      <c r="B4" s="530"/>
      <c r="C4" s="531" t="s">
        <v>719</v>
      </c>
      <c r="O4" s="532"/>
    </row>
    <row r="5" spans="2:15" s="527" customFormat="1" ht="25.5" customHeight="1">
      <c r="B5" s="523"/>
      <c r="C5" s="533" t="s">
        <v>720</v>
      </c>
      <c r="D5" s="522"/>
      <c r="E5" s="525"/>
      <c r="F5" s="526"/>
      <c r="H5" s="528"/>
      <c r="I5" s="525"/>
      <c r="J5" s="526"/>
      <c r="O5" s="529"/>
    </row>
    <row r="6" spans="2:15" s="527" customFormat="1" ht="25.5" customHeight="1">
      <c r="B6" s="523"/>
      <c r="C6" s="534"/>
      <c r="D6" s="522"/>
      <c r="E6" s="525"/>
      <c r="F6" s="526"/>
      <c r="H6" s="528"/>
      <c r="I6" s="525"/>
      <c r="J6" s="526"/>
      <c r="O6" s="529"/>
    </row>
    <row r="7" spans="2:15" s="527" customFormat="1" ht="11.25">
      <c r="B7" s="523"/>
      <c r="C7" s="524"/>
      <c r="D7" s="522"/>
      <c r="E7" s="525"/>
      <c r="F7" s="526"/>
      <c r="H7" s="528"/>
      <c r="I7" s="525"/>
      <c r="J7" s="526"/>
      <c r="O7" s="529"/>
    </row>
    <row r="8" spans="2:15" s="538" customFormat="1" ht="25.5">
      <c r="B8" s="535" t="s">
        <v>721</v>
      </c>
      <c r="C8" s="536"/>
      <c r="D8" s="536"/>
      <c r="E8" s="536"/>
      <c r="F8" s="536"/>
      <c r="G8" s="536"/>
      <c r="H8" s="536"/>
      <c r="I8" s="536"/>
      <c r="J8" s="536"/>
      <c r="K8" s="536"/>
      <c r="L8" s="536"/>
      <c r="M8" s="536"/>
      <c r="N8" s="536"/>
      <c r="O8" s="537"/>
    </row>
    <row r="9" spans="2:15" s="527" customFormat="1" ht="24">
      <c r="B9" s="539"/>
      <c r="C9" s="540"/>
      <c r="D9" s="540"/>
      <c r="E9" s="540"/>
      <c r="F9" s="540"/>
      <c r="G9" s="540"/>
      <c r="H9" s="540"/>
      <c r="I9" s="540"/>
      <c r="J9" s="540"/>
      <c r="K9" s="540"/>
      <c r="L9" s="541"/>
      <c r="M9" s="541"/>
      <c r="N9" s="541"/>
      <c r="O9" s="542"/>
    </row>
    <row r="10" spans="2:15" s="546" customFormat="1" ht="24">
      <c r="B10" s="543" t="s">
        <v>722</v>
      </c>
      <c r="C10" s="544"/>
      <c r="D10" s="544"/>
      <c r="E10" s="544"/>
      <c r="F10" s="544"/>
      <c r="G10" s="544"/>
      <c r="H10" s="544"/>
      <c r="I10" s="544"/>
      <c r="J10" s="544"/>
      <c r="K10" s="544"/>
      <c r="L10" s="544"/>
      <c r="M10" s="544"/>
      <c r="N10" s="544"/>
      <c r="O10" s="545"/>
    </row>
    <row r="11" spans="2:15" s="527" customFormat="1" ht="11.25">
      <c r="B11" s="523"/>
      <c r="C11" s="524"/>
      <c r="D11" s="522"/>
      <c r="E11" s="525"/>
      <c r="F11" s="526"/>
      <c r="H11" s="528"/>
      <c r="I11" s="525"/>
      <c r="J11" s="526"/>
      <c r="O11" s="529"/>
    </row>
    <row r="12" spans="2:15" s="527" customFormat="1" ht="11.25">
      <c r="B12" s="523"/>
      <c r="C12" s="524"/>
      <c r="D12" s="522"/>
      <c r="E12" s="525"/>
      <c r="F12" s="526"/>
      <c r="H12" s="528"/>
      <c r="I12" s="525"/>
      <c r="J12" s="526"/>
      <c r="O12" s="529"/>
    </row>
    <row r="13" spans="2:15" s="527" customFormat="1" ht="11.25">
      <c r="B13" s="523"/>
      <c r="C13" s="524"/>
      <c r="D13" s="522"/>
      <c r="E13" s="525"/>
      <c r="F13" s="526"/>
      <c r="H13" s="528"/>
      <c r="I13" s="525"/>
      <c r="J13" s="526"/>
      <c r="O13" s="529"/>
    </row>
    <row r="14" spans="2:15" s="527" customFormat="1" ht="11.25">
      <c r="B14" s="523"/>
      <c r="C14" s="524"/>
      <c r="D14" s="522"/>
      <c r="E14" s="525"/>
      <c r="F14" s="526"/>
      <c r="H14" s="528"/>
      <c r="I14" s="525"/>
      <c r="J14" s="526"/>
      <c r="O14" s="529"/>
    </row>
    <row r="15" spans="2:15" s="527" customFormat="1" ht="11.25">
      <c r="B15" s="523"/>
      <c r="C15" s="524"/>
      <c r="D15" s="522"/>
      <c r="E15" s="525"/>
      <c r="F15" s="526"/>
      <c r="H15" s="528"/>
      <c r="I15" s="525"/>
      <c r="J15" s="526"/>
      <c r="O15" s="529"/>
    </row>
    <row r="16" spans="2:15" s="527" customFormat="1" ht="11.25">
      <c r="B16" s="523"/>
      <c r="C16" s="524"/>
      <c r="D16" s="522"/>
      <c r="E16" s="525"/>
      <c r="F16" s="526"/>
      <c r="H16" s="528"/>
      <c r="I16" s="525"/>
      <c r="J16" s="526"/>
      <c r="O16" s="529"/>
    </row>
    <row r="17" spans="2:15">
      <c r="B17" s="530"/>
      <c r="O17" s="532"/>
    </row>
    <row r="18" spans="2:15" s="548" customFormat="1" ht="14.25">
      <c r="B18" s="547"/>
      <c r="I18" s="549" t="s">
        <v>723</v>
      </c>
      <c r="J18" s="549"/>
      <c r="K18" s="550"/>
      <c r="L18" s="550"/>
      <c r="M18" s="550"/>
      <c r="N18" s="550"/>
      <c r="O18" s="551"/>
    </row>
    <row r="19" spans="2:15" s="548" customFormat="1" ht="14.25">
      <c r="B19" s="547"/>
      <c r="I19" s="552"/>
      <c r="J19" s="552"/>
      <c r="K19" s="553"/>
      <c r="L19" s="553"/>
      <c r="M19" s="553"/>
      <c r="N19" s="553"/>
      <c r="O19" s="551"/>
    </row>
    <row r="20" spans="2:15" s="560" customFormat="1" ht="14.25">
      <c r="B20" s="554"/>
      <c r="C20" s="555"/>
      <c r="D20" s="556"/>
      <c r="E20" s="556"/>
      <c r="F20" s="556"/>
      <c r="G20" s="556"/>
      <c r="H20" s="557"/>
      <c r="I20" s="549" t="s">
        <v>724</v>
      </c>
      <c r="J20" s="549"/>
      <c r="K20" s="550"/>
      <c r="L20" s="550"/>
      <c r="M20" s="550"/>
      <c r="N20" s="558" t="s">
        <v>725</v>
      </c>
      <c r="O20" s="559"/>
    </row>
    <row r="21" spans="2:15" s="548" customFormat="1" ht="14.25">
      <c r="B21" s="547"/>
      <c r="I21" s="552"/>
      <c r="J21" s="552"/>
      <c r="K21" s="553"/>
      <c r="L21" s="553"/>
      <c r="M21" s="553"/>
      <c r="N21" s="561"/>
      <c r="O21" s="551"/>
    </row>
    <row r="22" spans="2:15" s="560" customFormat="1" ht="14.25">
      <c r="B22" s="554"/>
      <c r="C22" s="555"/>
      <c r="D22" s="556"/>
      <c r="E22" s="556"/>
      <c r="F22" s="556"/>
      <c r="G22" s="556"/>
      <c r="H22" s="557"/>
      <c r="I22" s="549" t="s">
        <v>726</v>
      </c>
      <c r="J22" s="549"/>
      <c r="K22" s="550"/>
      <c r="L22" s="550"/>
      <c r="M22" s="550"/>
      <c r="N22" s="558" t="s">
        <v>725</v>
      </c>
      <c r="O22" s="559"/>
    </row>
    <row r="23" spans="2:15" s="560" customFormat="1" ht="14.25">
      <c r="B23" s="554"/>
      <c r="C23" s="555"/>
      <c r="D23" s="556"/>
      <c r="E23" s="556"/>
      <c r="F23" s="556"/>
      <c r="G23" s="556"/>
      <c r="H23" s="557"/>
      <c r="I23" s="562"/>
      <c r="J23" s="562"/>
      <c r="K23" s="563"/>
      <c r="L23" s="563"/>
      <c r="M23" s="563"/>
      <c r="N23" s="564"/>
      <c r="O23" s="559"/>
    </row>
    <row r="24" spans="2:15" s="560" customFormat="1" ht="14.25">
      <c r="B24" s="554"/>
      <c r="C24" s="555"/>
      <c r="D24" s="556"/>
      <c r="E24" s="556"/>
      <c r="F24" s="556"/>
      <c r="G24" s="556"/>
      <c r="H24" s="557"/>
      <c r="I24" s="549" t="s">
        <v>727</v>
      </c>
      <c r="J24" s="549"/>
      <c r="K24" s="550"/>
      <c r="L24" s="550"/>
      <c r="M24" s="550"/>
      <c r="N24" s="558" t="s">
        <v>725</v>
      </c>
      <c r="O24" s="559"/>
    </row>
    <row r="25" spans="2:15" s="560" customFormat="1" ht="14.25">
      <c r="B25" s="565"/>
      <c r="C25" s="555"/>
      <c r="D25" s="555"/>
      <c r="E25" s="555"/>
      <c r="F25" s="555"/>
      <c r="G25" s="555"/>
      <c r="H25" s="555"/>
      <c r="I25" s="555"/>
      <c r="J25" s="555"/>
      <c r="K25" s="555"/>
      <c r="L25" s="555"/>
      <c r="M25" s="555"/>
      <c r="N25" s="555"/>
      <c r="O25" s="566"/>
    </row>
    <row r="26" spans="2:15" s="560" customFormat="1" ht="21">
      <c r="B26" s="567"/>
      <c r="C26" s="568"/>
      <c r="D26" s="569"/>
      <c r="E26" s="570"/>
      <c r="F26" s="571"/>
      <c r="G26" s="572"/>
      <c r="H26" s="573" t="s">
        <v>728</v>
      </c>
      <c r="I26" s="572"/>
      <c r="J26" s="571"/>
      <c r="K26" s="572"/>
      <c r="L26" s="572"/>
      <c r="M26" s="572"/>
      <c r="N26" s="572"/>
      <c r="O26" s="574"/>
    </row>
    <row r="27" spans="2:15" s="546" customFormat="1" ht="21">
      <c r="B27" s="575"/>
      <c r="C27" s="575"/>
      <c r="D27" s="576"/>
      <c r="E27" s="577"/>
      <c r="F27" s="578"/>
      <c r="G27" s="576"/>
      <c r="H27" s="579"/>
      <c r="I27" s="577"/>
      <c r="J27" s="578"/>
      <c r="K27" s="576"/>
    </row>
    <row r="28" spans="2:15" s="527" customFormat="1" ht="11.25">
      <c r="B28" s="580"/>
      <c r="C28" s="524"/>
      <c r="D28" s="522"/>
      <c r="E28" s="525"/>
      <c r="F28" s="526"/>
      <c r="H28" s="528"/>
      <c r="I28" s="525"/>
      <c r="J28" s="526"/>
    </row>
    <row r="29" spans="2:15" s="527" customFormat="1" ht="11.25">
      <c r="B29" s="580"/>
      <c r="C29" s="524"/>
      <c r="D29" s="522"/>
      <c r="E29" s="525"/>
      <c r="F29" s="526"/>
      <c r="H29" s="528"/>
      <c r="I29" s="525"/>
      <c r="J29" s="526"/>
    </row>
  </sheetData>
  <mergeCells count="11">
    <mergeCell ref="I22:J22"/>
    <mergeCell ref="K22:M22"/>
    <mergeCell ref="I24:J24"/>
    <mergeCell ref="K24:M24"/>
    <mergeCell ref="M2:N2"/>
    <mergeCell ref="B8:O8"/>
    <mergeCell ref="B10:O10"/>
    <mergeCell ref="I18:J18"/>
    <mergeCell ref="K18:N18"/>
    <mergeCell ref="I20:J20"/>
    <mergeCell ref="K20:M20"/>
  </mergeCells>
  <phoneticPr fontId="2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5634FD-99DD-4D06-89E9-4904B9FC9D56}">
  <sheetPr>
    <tabColor rgb="FFFFFF00"/>
  </sheetPr>
  <dimension ref="A1:P99"/>
  <sheetViews>
    <sheetView topLeftCell="A34" zoomScale="95" zoomScaleNormal="95" workbookViewId="0">
      <selection activeCell="A2" sqref="A2:B2"/>
    </sheetView>
  </sheetViews>
  <sheetFormatPr defaultRowHeight="11.25"/>
  <cols>
    <col min="1" max="6" width="6.09765625" style="303" customWidth="1"/>
    <col min="7" max="8" width="4.69921875" style="303" customWidth="1"/>
    <col min="9" max="9" width="7.5" style="303" customWidth="1"/>
    <col min="10" max="10" width="4.69921875" style="303" customWidth="1"/>
    <col min="11" max="11" width="6.09765625" style="303" customWidth="1"/>
    <col min="12" max="12" width="8.8984375" style="303" customWidth="1"/>
    <col min="13" max="13" width="11.69921875" style="303" customWidth="1"/>
    <col min="14" max="15" width="5.3984375" style="303" customWidth="1"/>
    <col min="16" max="16" width="10.296875" style="303" customWidth="1"/>
    <col min="17" max="16384" width="8.796875" style="303"/>
  </cols>
  <sheetData>
    <row r="1" spans="1:16" ht="30" customHeight="1">
      <c r="A1" s="483" t="s">
        <v>718</v>
      </c>
      <c r="B1" s="483"/>
      <c r="C1" s="483"/>
      <c r="D1" s="483"/>
      <c r="E1" s="483"/>
      <c r="F1" s="483"/>
      <c r="G1" s="483"/>
      <c r="H1" s="483"/>
      <c r="I1" s="483"/>
      <c r="J1" s="483"/>
      <c r="K1" s="483"/>
      <c r="L1" s="483"/>
      <c r="M1" s="483"/>
      <c r="N1" s="483"/>
      <c r="O1" s="483"/>
      <c r="P1" s="483"/>
    </row>
    <row r="2" spans="1:16" ht="20.100000000000001" customHeight="1">
      <c r="A2" s="484" t="s">
        <v>522</v>
      </c>
      <c r="B2" s="484"/>
      <c r="C2" s="304"/>
      <c r="D2" s="304"/>
      <c r="E2" s="304"/>
      <c r="F2" s="304"/>
      <c r="G2" s="304"/>
      <c r="H2" s="304"/>
      <c r="I2" s="304"/>
      <c r="J2" s="304"/>
      <c r="K2" s="304"/>
      <c r="L2" s="304"/>
      <c r="M2" s="304"/>
      <c r="N2" s="304"/>
      <c r="O2" s="304"/>
      <c r="P2" s="304"/>
    </row>
    <row r="3" spans="1:16" ht="20.100000000000001" customHeight="1">
      <c r="A3" s="485" t="s">
        <v>523</v>
      </c>
      <c r="B3" s="486"/>
      <c r="C3" s="485" t="s">
        <v>524</v>
      </c>
      <c r="D3" s="487"/>
      <c r="E3" s="485" t="s">
        <v>525</v>
      </c>
      <c r="F3" s="487"/>
      <c r="G3" s="485" t="s">
        <v>526</v>
      </c>
      <c r="H3" s="487"/>
      <c r="I3" s="305" t="s">
        <v>527</v>
      </c>
      <c r="J3" s="306" t="s">
        <v>106</v>
      </c>
      <c r="K3" s="306" t="s">
        <v>528</v>
      </c>
      <c r="L3" s="306" t="s">
        <v>529</v>
      </c>
      <c r="M3" s="306" t="s">
        <v>530</v>
      </c>
      <c r="N3" s="485" t="s">
        <v>531</v>
      </c>
      <c r="O3" s="486"/>
      <c r="P3" s="487"/>
    </row>
    <row r="4" spans="1:16" ht="17.100000000000001" customHeight="1">
      <c r="A4" s="448" t="s">
        <v>717</v>
      </c>
      <c r="B4" s="449"/>
      <c r="C4" s="448"/>
      <c r="D4" s="449"/>
      <c r="E4" s="307"/>
      <c r="F4" s="308"/>
      <c r="G4" s="309"/>
      <c r="H4" s="310"/>
      <c r="I4" s="310"/>
      <c r="J4" s="311"/>
      <c r="K4" s="311"/>
      <c r="L4" s="311"/>
      <c r="M4" s="311"/>
      <c r="N4" s="312"/>
      <c r="O4" s="309"/>
      <c r="P4" s="310"/>
    </row>
    <row r="5" spans="1:16" ht="17.100000000000001" customHeight="1">
      <c r="A5" s="450"/>
      <c r="B5" s="451"/>
      <c r="C5" s="450"/>
      <c r="D5" s="451"/>
      <c r="E5" s="315"/>
      <c r="F5" s="316"/>
      <c r="G5" s="317"/>
      <c r="H5" s="318"/>
      <c r="I5" s="318"/>
      <c r="J5" s="319"/>
      <c r="K5" s="320"/>
      <c r="L5" s="321"/>
      <c r="M5" s="321"/>
      <c r="N5" s="322"/>
      <c r="O5" s="317"/>
      <c r="P5" s="318"/>
    </row>
    <row r="6" spans="1:16" ht="17.100000000000001" customHeight="1">
      <c r="A6" s="448" t="s">
        <v>532</v>
      </c>
      <c r="B6" s="449"/>
      <c r="C6" s="448"/>
      <c r="D6" s="449"/>
      <c r="E6" s="307"/>
      <c r="F6" s="308"/>
      <c r="G6" s="309"/>
      <c r="H6" s="310"/>
      <c r="I6" s="310"/>
      <c r="J6" s="311"/>
      <c r="K6" s="311"/>
      <c r="L6" s="311"/>
      <c r="M6" s="311"/>
      <c r="N6" s="312"/>
      <c r="O6" s="309"/>
      <c r="P6" s="310"/>
    </row>
    <row r="7" spans="1:16" ht="17.100000000000001" customHeight="1">
      <c r="A7" s="450"/>
      <c r="B7" s="451"/>
      <c r="C7" s="450"/>
      <c r="D7" s="451"/>
      <c r="E7" s="452"/>
      <c r="F7" s="453"/>
      <c r="G7" s="317"/>
      <c r="H7" s="318"/>
      <c r="I7" s="318"/>
      <c r="J7" s="319" t="s">
        <v>165</v>
      </c>
      <c r="K7" s="323">
        <v>1</v>
      </c>
      <c r="L7" s="321"/>
      <c r="M7" s="321"/>
      <c r="N7" s="322"/>
      <c r="O7" s="317"/>
      <c r="P7" s="318"/>
    </row>
    <row r="8" spans="1:16" ht="17.100000000000001" customHeight="1">
      <c r="A8" s="448"/>
      <c r="B8" s="449"/>
      <c r="C8" s="448" t="s">
        <v>533</v>
      </c>
      <c r="D8" s="449"/>
      <c r="E8" s="481"/>
      <c r="F8" s="482"/>
      <c r="G8" s="481"/>
      <c r="H8" s="482"/>
      <c r="I8" s="310"/>
      <c r="J8" s="311"/>
      <c r="K8" s="311"/>
      <c r="L8" s="311"/>
      <c r="M8" s="311"/>
      <c r="N8" s="312"/>
      <c r="O8" s="309"/>
      <c r="P8" s="310"/>
    </row>
    <row r="9" spans="1:16" ht="17.100000000000001" customHeight="1">
      <c r="A9" s="450"/>
      <c r="B9" s="451"/>
      <c r="C9" s="450"/>
      <c r="D9" s="451"/>
      <c r="E9" s="454" t="s">
        <v>534</v>
      </c>
      <c r="F9" s="455"/>
      <c r="G9" s="454" t="s">
        <v>535</v>
      </c>
      <c r="H9" s="455"/>
      <c r="I9" s="318"/>
      <c r="J9" s="319" t="s">
        <v>165</v>
      </c>
      <c r="K9" s="323">
        <v>1</v>
      </c>
      <c r="L9" s="321"/>
      <c r="M9" s="321"/>
      <c r="N9" s="322"/>
      <c r="O9" s="324" t="s">
        <v>536</v>
      </c>
      <c r="P9" s="318" t="s">
        <v>537</v>
      </c>
    </row>
    <row r="10" spans="1:16" ht="17.100000000000001" customHeight="1">
      <c r="A10" s="448"/>
      <c r="B10" s="449"/>
      <c r="C10" s="448" t="s">
        <v>538</v>
      </c>
      <c r="D10" s="449"/>
      <c r="E10" s="481"/>
      <c r="F10" s="482"/>
      <c r="G10" s="481"/>
      <c r="H10" s="482"/>
      <c r="I10" s="310"/>
      <c r="J10" s="311"/>
      <c r="K10" s="311"/>
      <c r="L10" s="311"/>
      <c r="M10" s="311"/>
      <c r="N10" s="312"/>
      <c r="O10" s="309"/>
      <c r="P10" s="310"/>
    </row>
    <row r="11" spans="1:16" ht="17.100000000000001" customHeight="1">
      <c r="A11" s="450"/>
      <c r="B11" s="451"/>
      <c r="C11" s="450"/>
      <c r="D11" s="451"/>
      <c r="E11" s="454" t="s">
        <v>539</v>
      </c>
      <c r="F11" s="455"/>
      <c r="G11" s="454" t="s">
        <v>540</v>
      </c>
      <c r="H11" s="455"/>
      <c r="I11" s="318"/>
      <c r="J11" s="319" t="s">
        <v>165</v>
      </c>
      <c r="K11" s="323">
        <v>1</v>
      </c>
      <c r="L11" s="321"/>
      <c r="M11" s="321"/>
      <c r="N11" s="322"/>
      <c r="O11" s="324" t="s">
        <v>536</v>
      </c>
      <c r="P11" s="318" t="s">
        <v>541</v>
      </c>
    </row>
    <row r="12" spans="1:16" ht="17.100000000000001" customHeight="1">
      <c r="A12" s="448"/>
      <c r="B12" s="449"/>
      <c r="C12" s="448" t="s">
        <v>542</v>
      </c>
      <c r="D12" s="449"/>
      <c r="E12" s="481"/>
      <c r="F12" s="482"/>
      <c r="G12" s="481"/>
      <c r="H12" s="482"/>
      <c r="I12" s="310"/>
      <c r="J12" s="311"/>
      <c r="K12" s="311"/>
      <c r="L12" s="311"/>
      <c r="M12" s="311"/>
      <c r="N12" s="312"/>
      <c r="O12" s="309"/>
      <c r="P12" s="310"/>
    </row>
    <row r="13" spans="1:16" ht="17.100000000000001" customHeight="1">
      <c r="A13" s="450"/>
      <c r="B13" s="451"/>
      <c r="C13" s="450"/>
      <c r="D13" s="451"/>
      <c r="E13" s="454" t="s">
        <v>543</v>
      </c>
      <c r="F13" s="455"/>
      <c r="G13" s="454" t="s">
        <v>544</v>
      </c>
      <c r="H13" s="455"/>
      <c r="I13" s="318"/>
      <c r="J13" s="319" t="s">
        <v>165</v>
      </c>
      <c r="K13" s="323">
        <v>1</v>
      </c>
      <c r="L13" s="321"/>
      <c r="M13" s="321"/>
      <c r="N13" s="322"/>
      <c r="O13" s="324" t="s">
        <v>536</v>
      </c>
      <c r="P13" s="318" t="s">
        <v>545</v>
      </c>
    </row>
    <row r="14" spans="1:16" ht="17.100000000000001" customHeight="1">
      <c r="A14" s="448"/>
      <c r="B14" s="449"/>
      <c r="C14" s="448" t="s">
        <v>546</v>
      </c>
      <c r="D14" s="449"/>
      <c r="E14" s="481"/>
      <c r="F14" s="482"/>
      <c r="G14" s="481"/>
      <c r="H14" s="482"/>
      <c r="I14" s="310"/>
      <c r="J14" s="311"/>
      <c r="K14" s="311"/>
      <c r="L14" s="311"/>
      <c r="M14" s="311"/>
      <c r="N14" s="312"/>
      <c r="O14" s="309"/>
      <c r="P14" s="310"/>
    </row>
    <row r="15" spans="1:16" ht="17.100000000000001" customHeight="1">
      <c r="A15" s="450"/>
      <c r="B15" s="451"/>
      <c r="C15" s="450"/>
      <c r="D15" s="451"/>
      <c r="E15" s="454" t="s">
        <v>547</v>
      </c>
      <c r="F15" s="455"/>
      <c r="G15" s="454" t="s">
        <v>548</v>
      </c>
      <c r="H15" s="455"/>
      <c r="I15" s="318"/>
      <c r="J15" s="319" t="s">
        <v>165</v>
      </c>
      <c r="K15" s="323">
        <v>1</v>
      </c>
      <c r="L15" s="321"/>
      <c r="M15" s="321"/>
      <c r="N15" s="322"/>
      <c r="O15" s="324" t="s">
        <v>536</v>
      </c>
      <c r="P15" s="318" t="s">
        <v>549</v>
      </c>
    </row>
    <row r="16" spans="1:16" ht="17.100000000000001" customHeight="1">
      <c r="A16" s="448"/>
      <c r="B16" s="449"/>
      <c r="C16" s="448" t="s">
        <v>550</v>
      </c>
      <c r="D16" s="449"/>
      <c r="E16" s="325"/>
      <c r="F16" s="326"/>
      <c r="G16" s="312"/>
      <c r="H16" s="310"/>
      <c r="I16" s="310"/>
      <c r="J16" s="311"/>
      <c r="K16" s="311"/>
      <c r="L16" s="311"/>
      <c r="M16" s="311"/>
      <c r="N16" s="312"/>
      <c r="O16" s="309"/>
      <c r="P16" s="310"/>
    </row>
    <row r="17" spans="1:16" ht="17.100000000000001" customHeight="1">
      <c r="A17" s="450"/>
      <c r="B17" s="451"/>
      <c r="C17" s="450"/>
      <c r="D17" s="451"/>
      <c r="E17" s="327" t="s">
        <v>551</v>
      </c>
      <c r="F17" s="328"/>
      <c r="G17" s="322"/>
      <c r="H17" s="318"/>
      <c r="I17" s="318"/>
      <c r="J17" s="319" t="s">
        <v>165</v>
      </c>
      <c r="K17" s="323">
        <v>1</v>
      </c>
      <c r="L17" s="321"/>
      <c r="M17" s="321"/>
      <c r="N17" s="322"/>
      <c r="O17" s="324" t="s">
        <v>536</v>
      </c>
      <c r="P17" s="318" t="s">
        <v>552</v>
      </c>
    </row>
    <row r="18" spans="1:16" ht="17.100000000000001" customHeight="1">
      <c r="A18" s="448"/>
      <c r="B18" s="449"/>
      <c r="C18" s="448" t="s">
        <v>553</v>
      </c>
      <c r="D18" s="449"/>
      <c r="E18" s="325"/>
      <c r="F18" s="329"/>
      <c r="G18" s="309"/>
      <c r="H18" s="310"/>
      <c r="I18" s="310"/>
      <c r="J18" s="311"/>
      <c r="K18" s="311"/>
      <c r="L18" s="311"/>
      <c r="M18" s="311"/>
      <c r="N18" s="312"/>
      <c r="O18" s="309"/>
      <c r="P18" s="310"/>
    </row>
    <row r="19" spans="1:16" ht="17.100000000000001" customHeight="1">
      <c r="A19" s="450"/>
      <c r="B19" s="451"/>
      <c r="C19" s="450"/>
      <c r="D19" s="451"/>
      <c r="E19" s="330" t="s">
        <v>554</v>
      </c>
      <c r="F19" s="331"/>
      <c r="G19" s="332"/>
      <c r="H19" s="333"/>
      <c r="I19" s="334"/>
      <c r="J19" s="319" t="s">
        <v>165</v>
      </c>
      <c r="K19" s="323">
        <v>1</v>
      </c>
      <c r="L19" s="321"/>
      <c r="M19" s="321"/>
      <c r="N19" s="322"/>
      <c r="O19" s="324" t="s">
        <v>536</v>
      </c>
      <c r="P19" s="318" t="s">
        <v>555</v>
      </c>
    </row>
    <row r="20" spans="1:16" ht="17.100000000000001" customHeight="1">
      <c r="A20" s="448"/>
      <c r="B20" s="449"/>
      <c r="C20" s="448" t="s">
        <v>556</v>
      </c>
      <c r="D20" s="449"/>
      <c r="E20" s="325"/>
      <c r="F20" s="329"/>
      <c r="G20" s="309"/>
      <c r="H20" s="310"/>
      <c r="I20" s="310"/>
      <c r="J20" s="311"/>
      <c r="K20" s="311"/>
      <c r="L20" s="311"/>
      <c r="M20" s="311"/>
      <c r="N20" s="312"/>
      <c r="O20" s="309"/>
      <c r="P20" s="310"/>
    </row>
    <row r="21" spans="1:16" ht="17.100000000000001" customHeight="1">
      <c r="A21" s="450"/>
      <c r="B21" s="451"/>
      <c r="C21" s="450"/>
      <c r="D21" s="451"/>
      <c r="E21" s="454" t="s">
        <v>557</v>
      </c>
      <c r="F21" s="455"/>
      <c r="G21" s="454" t="s">
        <v>558</v>
      </c>
      <c r="H21" s="455"/>
      <c r="I21" s="318"/>
      <c r="J21" s="319" t="s">
        <v>165</v>
      </c>
      <c r="K21" s="323">
        <v>1</v>
      </c>
      <c r="L21" s="321"/>
      <c r="M21" s="321"/>
      <c r="N21" s="322"/>
      <c r="O21" s="324" t="s">
        <v>536</v>
      </c>
      <c r="P21" s="318" t="s">
        <v>559</v>
      </c>
    </row>
    <row r="22" spans="1:16" ht="17.100000000000001" customHeight="1">
      <c r="A22" s="448"/>
      <c r="B22" s="449"/>
      <c r="C22" s="448" t="s">
        <v>560</v>
      </c>
      <c r="D22" s="449"/>
      <c r="E22" s="325"/>
      <c r="F22" s="329"/>
      <c r="G22" s="309"/>
      <c r="H22" s="310"/>
      <c r="I22" s="310"/>
      <c r="J22" s="311"/>
      <c r="K22" s="311"/>
      <c r="L22" s="311"/>
      <c r="M22" s="311"/>
      <c r="N22" s="312"/>
      <c r="O22" s="309"/>
      <c r="P22" s="310"/>
    </row>
    <row r="23" spans="1:16" ht="17.100000000000001" customHeight="1">
      <c r="A23" s="450"/>
      <c r="B23" s="451"/>
      <c r="C23" s="450"/>
      <c r="D23" s="451"/>
      <c r="E23" s="452"/>
      <c r="F23" s="453"/>
      <c r="G23" s="317"/>
      <c r="H23" s="318"/>
      <c r="I23" s="318"/>
      <c r="J23" s="319" t="s">
        <v>165</v>
      </c>
      <c r="K23" s="323">
        <v>1</v>
      </c>
      <c r="L23" s="321"/>
      <c r="M23" s="321"/>
      <c r="N23" s="322"/>
      <c r="O23" s="324" t="s">
        <v>536</v>
      </c>
      <c r="P23" s="318" t="s">
        <v>561</v>
      </c>
    </row>
    <row r="24" spans="1:16" ht="17.100000000000001" customHeight="1">
      <c r="A24" s="448"/>
      <c r="B24" s="449"/>
      <c r="C24" s="448" t="s">
        <v>562</v>
      </c>
      <c r="D24" s="449"/>
      <c r="E24" s="325"/>
      <c r="F24" s="329"/>
      <c r="G24" s="309"/>
      <c r="H24" s="310"/>
      <c r="I24" s="310"/>
      <c r="J24" s="311"/>
      <c r="K24" s="311"/>
      <c r="L24" s="311"/>
      <c r="M24" s="311"/>
      <c r="N24" s="312"/>
      <c r="O24" s="309"/>
      <c r="P24" s="310"/>
    </row>
    <row r="25" spans="1:16" ht="17.100000000000001" customHeight="1">
      <c r="A25" s="450"/>
      <c r="B25" s="451"/>
      <c r="C25" s="450"/>
      <c r="D25" s="451"/>
      <c r="E25" s="327" t="s">
        <v>563</v>
      </c>
      <c r="F25" s="335"/>
      <c r="G25" s="317"/>
      <c r="H25" s="336"/>
      <c r="I25" s="336"/>
      <c r="J25" s="319" t="s">
        <v>165</v>
      </c>
      <c r="K25" s="323">
        <v>1</v>
      </c>
      <c r="L25" s="321"/>
      <c r="M25" s="321"/>
      <c r="N25" s="322"/>
      <c r="O25" s="324" t="s">
        <v>536</v>
      </c>
      <c r="P25" s="318" t="s">
        <v>564</v>
      </c>
    </row>
    <row r="26" spans="1:16" ht="17.100000000000001" customHeight="1">
      <c r="A26" s="448"/>
      <c r="B26" s="449"/>
      <c r="C26" s="448" t="s">
        <v>565</v>
      </c>
      <c r="D26" s="449"/>
      <c r="E26" s="325"/>
      <c r="F26" s="329"/>
      <c r="G26" s="309"/>
      <c r="H26" s="310"/>
      <c r="I26" s="310"/>
      <c r="J26" s="311"/>
      <c r="K26" s="311"/>
      <c r="L26" s="311"/>
      <c r="M26" s="311"/>
      <c r="N26" s="312"/>
      <c r="O26" s="309"/>
      <c r="P26" s="310"/>
    </row>
    <row r="27" spans="1:16" ht="17.100000000000001" customHeight="1">
      <c r="A27" s="450"/>
      <c r="B27" s="451"/>
      <c r="C27" s="450"/>
      <c r="D27" s="451"/>
      <c r="E27" s="454" t="s">
        <v>566</v>
      </c>
      <c r="F27" s="455"/>
      <c r="G27" s="454"/>
      <c r="H27" s="455"/>
      <c r="I27" s="318"/>
      <c r="J27" s="319" t="s">
        <v>165</v>
      </c>
      <c r="K27" s="323">
        <v>1</v>
      </c>
      <c r="L27" s="321"/>
      <c r="M27" s="321"/>
      <c r="N27" s="322"/>
      <c r="O27" s="324" t="s">
        <v>536</v>
      </c>
      <c r="P27" s="318" t="s">
        <v>567</v>
      </c>
    </row>
    <row r="28" spans="1:16" ht="17.100000000000001" customHeight="1">
      <c r="A28" s="448"/>
      <c r="B28" s="449"/>
      <c r="C28" s="448" t="s">
        <v>568</v>
      </c>
      <c r="D28" s="449"/>
      <c r="E28" s="325"/>
      <c r="F28" s="329"/>
      <c r="G28" s="309"/>
      <c r="H28" s="310"/>
      <c r="I28" s="310"/>
      <c r="J28" s="311"/>
      <c r="K28" s="311"/>
      <c r="L28" s="311"/>
      <c r="M28" s="311"/>
      <c r="N28" s="312"/>
      <c r="O28" s="309"/>
      <c r="P28" s="310"/>
    </row>
    <row r="29" spans="1:16" ht="17.100000000000001" customHeight="1">
      <c r="A29" s="450"/>
      <c r="B29" s="451"/>
      <c r="C29" s="450"/>
      <c r="D29" s="451"/>
      <c r="E29" s="452"/>
      <c r="F29" s="453"/>
      <c r="G29" s="317"/>
      <c r="H29" s="336"/>
      <c r="I29" s="336"/>
      <c r="J29" s="319" t="s">
        <v>165</v>
      </c>
      <c r="K29" s="323">
        <v>1</v>
      </c>
      <c r="L29" s="321"/>
      <c r="M29" s="321"/>
      <c r="N29" s="322"/>
      <c r="O29" s="324" t="s">
        <v>536</v>
      </c>
      <c r="P29" s="318" t="s">
        <v>569</v>
      </c>
    </row>
    <row r="30" spans="1:16" ht="17.100000000000001" customHeight="1">
      <c r="A30" s="448"/>
      <c r="B30" s="449"/>
      <c r="C30" s="448" t="s">
        <v>570</v>
      </c>
      <c r="D30" s="449"/>
      <c r="E30" s="325"/>
      <c r="F30" s="329"/>
      <c r="G30" s="309"/>
      <c r="H30" s="310"/>
      <c r="I30" s="310"/>
      <c r="J30" s="311"/>
      <c r="K30" s="311"/>
      <c r="L30" s="311"/>
      <c r="M30" s="311"/>
      <c r="N30" s="312"/>
      <c r="O30" s="309"/>
      <c r="P30" s="310"/>
    </row>
    <row r="31" spans="1:16" ht="17.100000000000001" customHeight="1">
      <c r="A31" s="450"/>
      <c r="B31" s="451"/>
      <c r="C31" s="450"/>
      <c r="D31" s="451"/>
      <c r="E31" s="452"/>
      <c r="F31" s="453"/>
      <c r="G31" s="317"/>
      <c r="H31" s="336"/>
      <c r="I31" s="336"/>
      <c r="J31" s="319" t="s">
        <v>165</v>
      </c>
      <c r="K31" s="323">
        <v>1</v>
      </c>
      <c r="L31" s="321"/>
      <c r="M31" s="321"/>
      <c r="N31" s="322"/>
      <c r="O31" s="324" t="s">
        <v>536</v>
      </c>
      <c r="P31" s="318" t="s">
        <v>571</v>
      </c>
    </row>
    <row r="32" spans="1:16" ht="17.100000000000001" customHeight="1">
      <c r="A32" s="463"/>
      <c r="B32" s="464"/>
      <c r="C32" s="463" t="s">
        <v>572</v>
      </c>
      <c r="D32" s="464"/>
      <c r="E32" s="325"/>
      <c r="F32" s="329"/>
      <c r="G32" s="309"/>
      <c r="H32" s="310"/>
      <c r="I32" s="310"/>
      <c r="J32" s="311"/>
      <c r="K32" s="311"/>
      <c r="L32" s="311"/>
      <c r="M32" s="311"/>
      <c r="N32" s="478"/>
      <c r="O32" s="479"/>
      <c r="P32" s="480"/>
    </row>
    <row r="33" spans="1:16" ht="17.100000000000001" customHeight="1">
      <c r="A33" s="465"/>
      <c r="B33" s="466"/>
      <c r="C33" s="465"/>
      <c r="D33" s="466"/>
      <c r="E33" s="467" t="s">
        <v>573</v>
      </c>
      <c r="F33" s="468"/>
      <c r="G33" s="468"/>
      <c r="H33" s="468"/>
      <c r="I33" s="469"/>
      <c r="J33" s="319" t="s">
        <v>165</v>
      </c>
      <c r="K33" s="323">
        <v>1</v>
      </c>
      <c r="L33" s="321"/>
      <c r="M33" s="321"/>
      <c r="N33" s="322"/>
      <c r="O33" s="324" t="s">
        <v>536</v>
      </c>
      <c r="P33" s="318" t="s">
        <v>574</v>
      </c>
    </row>
    <row r="34" spans="1:16" ht="17.100000000000001" customHeight="1">
      <c r="A34" s="463"/>
      <c r="B34" s="464"/>
      <c r="C34" s="463" t="s">
        <v>575</v>
      </c>
      <c r="D34" s="464"/>
      <c r="E34" s="325"/>
      <c r="F34" s="329"/>
      <c r="G34" s="309"/>
      <c r="H34" s="310"/>
      <c r="I34" s="310"/>
      <c r="J34" s="311"/>
      <c r="K34" s="311"/>
      <c r="L34" s="311"/>
      <c r="M34" s="311"/>
      <c r="N34" s="312"/>
      <c r="O34" s="309"/>
      <c r="P34" s="310"/>
    </row>
    <row r="35" spans="1:16" ht="17.100000000000001" customHeight="1">
      <c r="A35" s="465"/>
      <c r="B35" s="466"/>
      <c r="C35" s="465"/>
      <c r="D35" s="466"/>
      <c r="E35" s="467"/>
      <c r="F35" s="469"/>
      <c r="G35" s="317"/>
      <c r="H35" s="318"/>
      <c r="I35" s="318"/>
      <c r="J35" s="319" t="s">
        <v>165</v>
      </c>
      <c r="K35" s="323">
        <v>1</v>
      </c>
      <c r="L35" s="321"/>
      <c r="M35" s="321"/>
      <c r="N35" s="322"/>
      <c r="O35" s="324" t="s">
        <v>536</v>
      </c>
      <c r="P35" s="318" t="s">
        <v>576</v>
      </c>
    </row>
    <row r="36" spans="1:16" ht="17.100000000000001" customHeight="1">
      <c r="A36" s="463"/>
      <c r="B36" s="464"/>
      <c r="C36" s="463" t="s">
        <v>577</v>
      </c>
      <c r="D36" s="464"/>
      <c r="E36" s="325"/>
      <c r="F36" s="329"/>
      <c r="G36" s="309"/>
      <c r="H36" s="310"/>
      <c r="I36" s="310"/>
      <c r="J36" s="311"/>
      <c r="K36" s="311"/>
      <c r="L36" s="311"/>
      <c r="M36" s="311"/>
      <c r="N36" s="312"/>
      <c r="O36" s="309"/>
      <c r="P36" s="310"/>
    </row>
    <row r="37" spans="1:16" ht="17.100000000000001" customHeight="1">
      <c r="A37" s="465"/>
      <c r="B37" s="466"/>
      <c r="C37" s="465"/>
      <c r="D37" s="466"/>
      <c r="E37" s="467"/>
      <c r="F37" s="469"/>
      <c r="G37" s="317"/>
      <c r="H37" s="318"/>
      <c r="I37" s="318"/>
      <c r="J37" s="319" t="s">
        <v>165</v>
      </c>
      <c r="K37" s="323">
        <v>1</v>
      </c>
      <c r="L37" s="321"/>
      <c r="M37" s="321"/>
      <c r="N37" s="322"/>
      <c r="O37" s="324" t="s">
        <v>536</v>
      </c>
      <c r="P37" s="318" t="s">
        <v>578</v>
      </c>
    </row>
    <row r="38" spans="1:16" ht="17.100000000000001" customHeight="1">
      <c r="A38" s="463"/>
      <c r="B38" s="464"/>
      <c r="C38" s="463" t="s">
        <v>579</v>
      </c>
      <c r="D38" s="464"/>
      <c r="E38" s="325"/>
      <c r="F38" s="329"/>
      <c r="G38" s="309"/>
      <c r="H38" s="310"/>
      <c r="I38" s="310"/>
      <c r="J38" s="311"/>
      <c r="K38" s="311"/>
      <c r="L38" s="311"/>
      <c r="M38" s="311"/>
      <c r="N38" s="312"/>
      <c r="O38" s="309"/>
      <c r="P38" s="310"/>
    </row>
    <row r="39" spans="1:16" ht="17.100000000000001" customHeight="1">
      <c r="A39" s="465"/>
      <c r="B39" s="466"/>
      <c r="C39" s="465"/>
      <c r="D39" s="466"/>
      <c r="E39" s="467"/>
      <c r="F39" s="469"/>
      <c r="G39" s="317"/>
      <c r="H39" s="318"/>
      <c r="I39" s="318"/>
      <c r="J39" s="319" t="s">
        <v>165</v>
      </c>
      <c r="K39" s="323">
        <v>1</v>
      </c>
      <c r="L39" s="321"/>
      <c r="M39" s="321"/>
      <c r="N39" s="322"/>
      <c r="O39" s="324" t="s">
        <v>536</v>
      </c>
      <c r="P39" s="318" t="s">
        <v>580</v>
      </c>
    </row>
    <row r="40" spans="1:16" ht="17.100000000000001" customHeight="1">
      <c r="A40" s="448"/>
      <c r="B40" s="449"/>
      <c r="C40" s="448" t="s">
        <v>581</v>
      </c>
      <c r="D40" s="449"/>
      <c r="E40" s="325"/>
      <c r="F40" s="329"/>
      <c r="G40" s="309"/>
      <c r="H40" s="310"/>
      <c r="I40" s="310"/>
      <c r="J40" s="311"/>
      <c r="K40" s="311"/>
      <c r="L40" s="311"/>
      <c r="M40" s="311"/>
      <c r="N40" s="312"/>
      <c r="O40" s="309"/>
      <c r="P40" s="310"/>
    </row>
    <row r="41" spans="1:16" ht="17.100000000000001" customHeight="1">
      <c r="A41" s="450"/>
      <c r="B41" s="451"/>
      <c r="C41" s="450"/>
      <c r="D41" s="451"/>
      <c r="E41" s="452"/>
      <c r="F41" s="453"/>
      <c r="G41" s="317"/>
      <c r="H41" s="318"/>
      <c r="I41" s="318"/>
      <c r="J41" s="319" t="s">
        <v>165</v>
      </c>
      <c r="K41" s="323">
        <v>1</v>
      </c>
      <c r="L41" s="321"/>
      <c r="M41" s="321"/>
      <c r="N41" s="322"/>
      <c r="O41" s="324" t="s">
        <v>536</v>
      </c>
      <c r="P41" s="318" t="s">
        <v>582</v>
      </c>
    </row>
    <row r="42" spans="1:16" ht="17.100000000000001" customHeight="1">
      <c r="A42" s="448"/>
      <c r="B42" s="449"/>
      <c r="C42" s="448" t="s">
        <v>583</v>
      </c>
      <c r="D42" s="449"/>
      <c r="E42" s="325"/>
      <c r="F42" s="329"/>
      <c r="G42" s="309"/>
      <c r="H42" s="310"/>
      <c r="I42" s="310"/>
      <c r="J42" s="311"/>
      <c r="K42" s="311"/>
      <c r="L42" s="311"/>
      <c r="M42" s="311"/>
      <c r="N42" s="312"/>
      <c r="O42" s="309"/>
      <c r="P42" s="310"/>
    </row>
    <row r="43" spans="1:16" ht="17.100000000000001" customHeight="1">
      <c r="A43" s="450"/>
      <c r="B43" s="451"/>
      <c r="C43" s="450"/>
      <c r="D43" s="451"/>
      <c r="E43" s="452"/>
      <c r="F43" s="453"/>
      <c r="G43" s="317"/>
      <c r="H43" s="318"/>
      <c r="I43" s="318"/>
      <c r="J43" s="319" t="s">
        <v>165</v>
      </c>
      <c r="K43" s="323">
        <v>1</v>
      </c>
      <c r="L43" s="321"/>
      <c r="M43" s="321"/>
      <c r="N43" s="322"/>
      <c r="O43" s="324" t="s">
        <v>536</v>
      </c>
      <c r="P43" s="318" t="s">
        <v>584</v>
      </c>
    </row>
    <row r="44" spans="1:16" ht="17.100000000000001" customHeight="1">
      <c r="A44" s="448"/>
      <c r="B44" s="449"/>
      <c r="C44" s="448" t="s">
        <v>585</v>
      </c>
      <c r="D44" s="449"/>
      <c r="E44" s="325"/>
      <c r="F44" s="329"/>
      <c r="G44" s="309"/>
      <c r="H44" s="310"/>
      <c r="I44" s="310"/>
      <c r="J44" s="311"/>
      <c r="K44" s="311"/>
      <c r="L44" s="311"/>
      <c r="M44" s="311"/>
      <c r="N44" s="312"/>
      <c r="O44" s="309"/>
      <c r="P44" s="310"/>
    </row>
    <row r="45" spans="1:16" ht="17.100000000000001" customHeight="1">
      <c r="A45" s="450"/>
      <c r="B45" s="451"/>
      <c r="C45" s="450"/>
      <c r="D45" s="451"/>
      <c r="E45" s="452"/>
      <c r="F45" s="453"/>
      <c r="G45" s="317"/>
      <c r="H45" s="318"/>
      <c r="I45" s="318"/>
      <c r="J45" s="319" t="s">
        <v>165</v>
      </c>
      <c r="K45" s="323">
        <v>1</v>
      </c>
      <c r="L45" s="321"/>
      <c r="M45" s="321"/>
      <c r="N45" s="322"/>
      <c r="O45" s="324" t="s">
        <v>536</v>
      </c>
      <c r="P45" s="318" t="s">
        <v>586</v>
      </c>
    </row>
    <row r="46" spans="1:16" ht="17.100000000000001" customHeight="1">
      <c r="A46" s="448"/>
      <c r="B46" s="449"/>
      <c r="C46" s="448" t="s">
        <v>587</v>
      </c>
      <c r="D46" s="449"/>
      <c r="E46" s="325"/>
      <c r="F46" s="329"/>
      <c r="G46" s="309"/>
      <c r="H46" s="310"/>
      <c r="I46" s="310"/>
      <c r="J46" s="311"/>
      <c r="K46" s="311"/>
      <c r="L46" s="311"/>
      <c r="M46" s="311"/>
      <c r="N46" s="312"/>
      <c r="O46" s="309"/>
      <c r="P46" s="310"/>
    </row>
    <row r="47" spans="1:16" ht="17.100000000000001" customHeight="1">
      <c r="A47" s="450"/>
      <c r="B47" s="451"/>
      <c r="C47" s="450"/>
      <c r="D47" s="451"/>
      <c r="E47" s="452"/>
      <c r="F47" s="453"/>
      <c r="G47" s="317"/>
      <c r="H47" s="318"/>
      <c r="I47" s="318"/>
      <c r="J47" s="319" t="s">
        <v>165</v>
      </c>
      <c r="K47" s="323">
        <v>1</v>
      </c>
      <c r="L47" s="321"/>
      <c r="M47" s="321"/>
      <c r="N47" s="322"/>
      <c r="O47" s="324" t="s">
        <v>536</v>
      </c>
      <c r="P47" s="318" t="s">
        <v>588</v>
      </c>
    </row>
    <row r="48" spans="1:16" ht="17.100000000000001" customHeight="1">
      <c r="A48" s="448"/>
      <c r="B48" s="449"/>
      <c r="C48" s="448" t="s">
        <v>589</v>
      </c>
      <c r="D48" s="449"/>
      <c r="E48" s="325"/>
      <c r="F48" s="329"/>
      <c r="G48" s="309"/>
      <c r="H48" s="310"/>
      <c r="I48" s="310"/>
      <c r="J48" s="311"/>
      <c r="K48" s="311"/>
      <c r="L48" s="311"/>
      <c r="M48" s="311"/>
      <c r="N48" s="312"/>
      <c r="O48" s="309"/>
      <c r="P48" s="310"/>
    </row>
    <row r="49" spans="1:16" ht="17.100000000000001" customHeight="1">
      <c r="A49" s="450"/>
      <c r="B49" s="451"/>
      <c r="C49" s="450"/>
      <c r="D49" s="451"/>
      <c r="E49" s="452"/>
      <c r="F49" s="453"/>
      <c r="G49" s="317"/>
      <c r="H49" s="318"/>
      <c r="I49" s="318"/>
      <c r="J49" s="319" t="s">
        <v>165</v>
      </c>
      <c r="K49" s="323">
        <v>1</v>
      </c>
      <c r="L49" s="321"/>
      <c r="M49" s="321"/>
      <c r="N49" s="322"/>
      <c r="O49" s="324" t="s">
        <v>536</v>
      </c>
      <c r="P49" s="318" t="s">
        <v>590</v>
      </c>
    </row>
    <row r="50" spans="1:16" ht="17.100000000000001" customHeight="1">
      <c r="A50" s="463"/>
      <c r="B50" s="464"/>
      <c r="C50" s="463" t="s">
        <v>591</v>
      </c>
      <c r="D50" s="464"/>
      <c r="E50" s="325"/>
      <c r="F50" s="329"/>
      <c r="G50" s="309"/>
      <c r="H50" s="310"/>
      <c r="I50" s="310"/>
      <c r="J50" s="311"/>
      <c r="K50" s="311"/>
      <c r="L50" s="311"/>
      <c r="M50" s="311"/>
      <c r="N50" s="312"/>
      <c r="O50" s="309"/>
      <c r="P50" s="310"/>
    </row>
    <row r="51" spans="1:16" ht="17.100000000000001" customHeight="1">
      <c r="A51" s="465"/>
      <c r="B51" s="466"/>
      <c r="C51" s="465"/>
      <c r="D51" s="466"/>
      <c r="E51" s="467"/>
      <c r="F51" s="469"/>
      <c r="G51" s="317"/>
      <c r="H51" s="318"/>
      <c r="I51" s="318"/>
      <c r="J51" s="319" t="s">
        <v>165</v>
      </c>
      <c r="K51" s="323">
        <v>1</v>
      </c>
      <c r="L51" s="321"/>
      <c r="M51" s="321"/>
      <c r="N51" s="322"/>
      <c r="O51" s="324" t="s">
        <v>536</v>
      </c>
      <c r="P51" s="318" t="s">
        <v>592</v>
      </c>
    </row>
    <row r="52" spans="1:16" ht="17.100000000000001" customHeight="1">
      <c r="A52" s="448" t="s">
        <v>593</v>
      </c>
      <c r="B52" s="449"/>
      <c r="C52" s="470"/>
      <c r="D52" s="471"/>
      <c r="E52" s="325"/>
      <c r="F52" s="329"/>
      <c r="G52" s="309"/>
      <c r="H52" s="310"/>
      <c r="I52" s="310"/>
      <c r="J52" s="311"/>
      <c r="K52" s="311"/>
      <c r="L52" s="311"/>
      <c r="M52" s="311"/>
      <c r="N52" s="312"/>
      <c r="O52" s="309"/>
      <c r="P52" s="310"/>
    </row>
    <row r="53" spans="1:16" ht="17.100000000000001" customHeight="1">
      <c r="A53" s="450"/>
      <c r="B53" s="451"/>
      <c r="C53" s="472"/>
      <c r="D53" s="473"/>
      <c r="E53" s="454" t="s">
        <v>594</v>
      </c>
      <c r="F53" s="455"/>
      <c r="G53" s="317"/>
      <c r="H53" s="318"/>
      <c r="I53" s="318"/>
      <c r="J53" s="319"/>
      <c r="K53" s="320"/>
      <c r="L53" s="321"/>
      <c r="M53" s="321"/>
      <c r="N53" s="322"/>
      <c r="O53" s="324"/>
      <c r="P53" s="318"/>
    </row>
    <row r="54" spans="1:16" ht="17.100000000000001" customHeight="1">
      <c r="A54" s="448"/>
      <c r="B54" s="449"/>
      <c r="C54" s="448"/>
      <c r="D54" s="449"/>
      <c r="E54" s="325"/>
      <c r="F54" s="329"/>
      <c r="G54" s="309"/>
      <c r="H54" s="310"/>
      <c r="I54" s="310"/>
      <c r="J54" s="311"/>
      <c r="K54" s="311"/>
      <c r="L54" s="311"/>
      <c r="M54" s="311"/>
      <c r="N54" s="312"/>
      <c r="O54" s="309"/>
      <c r="P54" s="310"/>
    </row>
    <row r="55" spans="1:16" ht="17.100000000000001" customHeight="1">
      <c r="A55" s="450"/>
      <c r="B55" s="451"/>
      <c r="C55" s="450"/>
      <c r="D55" s="451"/>
      <c r="E55" s="313"/>
      <c r="F55" s="314"/>
      <c r="G55" s="317"/>
      <c r="H55" s="336"/>
      <c r="I55" s="336"/>
      <c r="J55" s="319"/>
      <c r="K55" s="323"/>
      <c r="L55" s="321"/>
      <c r="M55" s="321"/>
      <c r="N55" s="322"/>
      <c r="O55" s="324"/>
      <c r="P55" s="318"/>
    </row>
    <row r="56" spans="1:16" ht="17.100000000000001" customHeight="1">
      <c r="A56" s="448" t="s">
        <v>595</v>
      </c>
      <c r="B56" s="449"/>
      <c r="C56" s="448"/>
      <c r="D56" s="449"/>
      <c r="E56" s="325"/>
      <c r="F56" s="329"/>
      <c r="G56" s="309"/>
      <c r="H56" s="310"/>
      <c r="I56" s="310"/>
      <c r="J56" s="311"/>
      <c r="K56" s="311"/>
      <c r="L56" s="311"/>
      <c r="M56" s="311"/>
      <c r="N56" s="312"/>
      <c r="O56" s="309"/>
      <c r="P56" s="310"/>
    </row>
    <row r="57" spans="1:16" ht="17.100000000000001" customHeight="1">
      <c r="A57" s="450"/>
      <c r="B57" s="451"/>
      <c r="C57" s="450"/>
      <c r="D57" s="451"/>
      <c r="E57" s="452"/>
      <c r="F57" s="453"/>
      <c r="G57" s="454"/>
      <c r="H57" s="455"/>
      <c r="I57" s="336"/>
      <c r="J57" s="319"/>
      <c r="K57" s="323"/>
      <c r="L57" s="321"/>
      <c r="M57" s="321"/>
      <c r="N57" s="322"/>
      <c r="O57" s="324"/>
      <c r="P57" s="318"/>
    </row>
    <row r="58" spans="1:16" ht="17.100000000000001" customHeight="1">
      <c r="A58" s="463"/>
      <c r="B58" s="464"/>
      <c r="C58" s="474" t="s">
        <v>596</v>
      </c>
      <c r="D58" s="475"/>
      <c r="E58" s="325"/>
      <c r="F58" s="329"/>
      <c r="G58" s="309"/>
      <c r="H58" s="310"/>
      <c r="I58" s="310"/>
      <c r="J58" s="311"/>
      <c r="K58" s="311"/>
      <c r="L58" s="311"/>
      <c r="M58" s="311"/>
      <c r="N58" s="312"/>
      <c r="O58" s="309"/>
      <c r="P58" s="310"/>
    </row>
    <row r="59" spans="1:16" ht="17.100000000000001" customHeight="1">
      <c r="A59" s="465"/>
      <c r="B59" s="466"/>
      <c r="C59" s="476"/>
      <c r="D59" s="477"/>
      <c r="E59" s="452"/>
      <c r="F59" s="453"/>
      <c r="G59" s="454"/>
      <c r="H59" s="455"/>
      <c r="I59" s="336"/>
      <c r="J59" s="319" t="s">
        <v>165</v>
      </c>
      <c r="K59" s="323">
        <v>1</v>
      </c>
      <c r="L59" s="321"/>
      <c r="M59" s="321"/>
      <c r="N59" s="322"/>
      <c r="O59" s="324" t="s">
        <v>536</v>
      </c>
      <c r="P59" s="318" t="s">
        <v>597</v>
      </c>
    </row>
    <row r="60" spans="1:16" ht="17.100000000000001" customHeight="1">
      <c r="A60" s="448"/>
      <c r="B60" s="449"/>
      <c r="C60" s="448" t="s">
        <v>598</v>
      </c>
      <c r="D60" s="449"/>
      <c r="E60" s="325"/>
      <c r="F60" s="329"/>
      <c r="G60" s="309"/>
      <c r="H60" s="310"/>
      <c r="I60" s="310"/>
      <c r="J60" s="311"/>
      <c r="K60" s="311"/>
      <c r="L60" s="311"/>
      <c r="M60" s="311"/>
      <c r="N60" s="312"/>
      <c r="O60" s="309"/>
      <c r="P60" s="310"/>
    </row>
    <row r="61" spans="1:16" ht="17.100000000000001" customHeight="1">
      <c r="A61" s="450"/>
      <c r="B61" s="451"/>
      <c r="C61" s="450"/>
      <c r="D61" s="451"/>
      <c r="E61" s="452"/>
      <c r="F61" s="453"/>
      <c r="G61" s="454"/>
      <c r="H61" s="455"/>
      <c r="I61" s="336"/>
      <c r="J61" s="319" t="s">
        <v>165</v>
      </c>
      <c r="K61" s="323">
        <v>1</v>
      </c>
      <c r="L61" s="321"/>
      <c r="M61" s="321"/>
      <c r="N61" s="322"/>
      <c r="O61" s="324" t="s">
        <v>536</v>
      </c>
      <c r="P61" s="318" t="s">
        <v>599</v>
      </c>
    </row>
    <row r="62" spans="1:16" ht="17.100000000000001" customHeight="1">
      <c r="A62" s="448"/>
      <c r="B62" s="449"/>
      <c r="C62" s="448" t="s">
        <v>600</v>
      </c>
      <c r="D62" s="449"/>
      <c r="E62" s="325"/>
      <c r="F62" s="329"/>
      <c r="G62" s="309"/>
      <c r="H62" s="310"/>
      <c r="I62" s="310"/>
      <c r="J62" s="311"/>
      <c r="K62" s="311"/>
      <c r="L62" s="311"/>
      <c r="M62" s="311"/>
      <c r="N62" s="312"/>
      <c r="O62" s="309"/>
      <c r="P62" s="310"/>
    </row>
    <row r="63" spans="1:16" ht="17.100000000000001" customHeight="1">
      <c r="A63" s="450"/>
      <c r="B63" s="451"/>
      <c r="C63" s="450"/>
      <c r="D63" s="451"/>
      <c r="E63" s="467"/>
      <c r="F63" s="468"/>
      <c r="G63" s="468"/>
      <c r="H63" s="468"/>
      <c r="I63" s="469"/>
      <c r="J63" s="319" t="s">
        <v>165</v>
      </c>
      <c r="K63" s="323">
        <v>1</v>
      </c>
      <c r="L63" s="321"/>
      <c r="M63" s="321"/>
      <c r="N63" s="322"/>
      <c r="O63" s="324"/>
      <c r="P63" s="318"/>
    </row>
    <row r="64" spans="1:16" ht="17.100000000000001" customHeight="1">
      <c r="A64" s="448" t="s">
        <v>601</v>
      </c>
      <c r="B64" s="449"/>
      <c r="C64" s="470"/>
      <c r="D64" s="471"/>
      <c r="E64" s="325"/>
      <c r="F64" s="329"/>
      <c r="G64" s="309"/>
      <c r="H64" s="310"/>
      <c r="I64" s="310"/>
      <c r="J64" s="311"/>
      <c r="K64" s="311"/>
      <c r="L64" s="311"/>
      <c r="M64" s="311"/>
      <c r="N64" s="312"/>
      <c r="O64" s="309"/>
      <c r="P64" s="310"/>
    </row>
    <row r="65" spans="1:16" ht="17.100000000000001" customHeight="1">
      <c r="A65" s="450"/>
      <c r="B65" s="451"/>
      <c r="C65" s="472"/>
      <c r="D65" s="473"/>
      <c r="E65" s="454" t="s">
        <v>602</v>
      </c>
      <c r="F65" s="455"/>
      <c r="G65" s="454"/>
      <c r="H65" s="455"/>
      <c r="I65" s="336"/>
      <c r="J65" s="319"/>
      <c r="K65" s="323"/>
      <c r="L65" s="321"/>
      <c r="M65" s="321"/>
      <c r="N65" s="322"/>
      <c r="O65" s="324"/>
      <c r="P65" s="318"/>
    </row>
    <row r="66" spans="1:16" ht="17.100000000000001" customHeight="1">
      <c r="A66" s="448"/>
      <c r="B66" s="449"/>
      <c r="C66" s="448"/>
      <c r="D66" s="449"/>
      <c r="E66" s="325"/>
      <c r="F66" s="329"/>
      <c r="G66" s="309"/>
      <c r="H66" s="310"/>
      <c r="I66" s="310"/>
      <c r="J66" s="311"/>
      <c r="K66" s="311"/>
      <c r="L66" s="311"/>
      <c r="M66" s="311"/>
      <c r="N66" s="312"/>
      <c r="O66" s="309"/>
      <c r="P66" s="310"/>
    </row>
    <row r="67" spans="1:16" ht="17.100000000000001" customHeight="1">
      <c r="A67" s="450"/>
      <c r="B67" s="451"/>
      <c r="C67" s="450"/>
      <c r="D67" s="451"/>
      <c r="E67" s="452"/>
      <c r="F67" s="453"/>
      <c r="G67" s="454"/>
      <c r="H67" s="455"/>
      <c r="I67" s="336"/>
      <c r="J67" s="319"/>
      <c r="K67" s="323"/>
      <c r="L67" s="321"/>
      <c r="M67" s="321"/>
      <c r="N67" s="322"/>
      <c r="O67" s="324"/>
      <c r="P67" s="318"/>
    </row>
    <row r="68" spans="1:16" ht="17.100000000000001" customHeight="1">
      <c r="A68" s="448" t="s">
        <v>603</v>
      </c>
      <c r="B68" s="449"/>
      <c r="C68" s="448"/>
      <c r="D68" s="449"/>
      <c r="E68" s="325"/>
      <c r="F68" s="329"/>
      <c r="G68" s="309"/>
      <c r="H68" s="310"/>
      <c r="I68" s="310"/>
      <c r="J68" s="311"/>
      <c r="K68" s="311"/>
      <c r="L68" s="311"/>
      <c r="M68" s="311"/>
      <c r="N68" s="312"/>
      <c r="O68" s="309"/>
      <c r="P68" s="310"/>
    </row>
    <row r="69" spans="1:16" ht="17.100000000000001" customHeight="1">
      <c r="A69" s="450"/>
      <c r="B69" s="451"/>
      <c r="C69" s="450"/>
      <c r="D69" s="451"/>
      <c r="E69" s="327" t="s">
        <v>604</v>
      </c>
      <c r="F69" s="335"/>
      <c r="G69" s="330"/>
      <c r="H69" s="331"/>
      <c r="I69" s="336"/>
      <c r="J69" s="319"/>
      <c r="K69" s="323"/>
      <c r="L69" s="321"/>
      <c r="M69" s="321"/>
      <c r="N69" s="322"/>
      <c r="O69" s="324"/>
      <c r="P69" s="318"/>
    </row>
    <row r="70" spans="1:16" ht="17.100000000000001" customHeight="1">
      <c r="A70" s="448"/>
      <c r="B70" s="449"/>
      <c r="C70" s="448"/>
      <c r="D70" s="449"/>
      <c r="E70" s="325"/>
      <c r="F70" s="329"/>
      <c r="G70" s="309"/>
      <c r="H70" s="310"/>
      <c r="I70" s="310"/>
      <c r="J70" s="311"/>
      <c r="K70" s="311"/>
      <c r="L70" s="311"/>
      <c r="M70" s="311"/>
      <c r="N70" s="312"/>
      <c r="O70" s="309"/>
      <c r="P70" s="310"/>
    </row>
    <row r="71" spans="1:16" ht="17.100000000000001" customHeight="1">
      <c r="A71" s="450"/>
      <c r="B71" s="451"/>
      <c r="C71" s="450"/>
      <c r="D71" s="451"/>
      <c r="E71" s="452"/>
      <c r="F71" s="453"/>
      <c r="G71" s="454"/>
      <c r="H71" s="455"/>
      <c r="I71" s="336"/>
      <c r="J71" s="319"/>
      <c r="K71" s="323"/>
      <c r="L71" s="321"/>
      <c r="M71" s="321"/>
      <c r="N71" s="322"/>
      <c r="O71" s="324"/>
      <c r="P71" s="318"/>
    </row>
    <row r="72" spans="1:16" ht="17.100000000000001" customHeight="1">
      <c r="A72" s="448" t="s">
        <v>605</v>
      </c>
      <c r="B72" s="449"/>
      <c r="C72" s="448"/>
      <c r="D72" s="449"/>
      <c r="E72" s="325"/>
      <c r="F72" s="329"/>
      <c r="G72" s="309"/>
      <c r="H72" s="310"/>
      <c r="I72" s="310"/>
      <c r="J72" s="311"/>
      <c r="K72" s="311"/>
      <c r="L72" s="311"/>
      <c r="M72" s="311"/>
      <c r="N72" s="312"/>
      <c r="O72" s="309"/>
      <c r="P72" s="310"/>
    </row>
    <row r="73" spans="1:16" ht="17.100000000000001" customHeight="1">
      <c r="A73" s="450"/>
      <c r="B73" s="451"/>
      <c r="C73" s="450"/>
      <c r="D73" s="451"/>
      <c r="E73" s="452"/>
      <c r="F73" s="453"/>
      <c r="G73" s="454"/>
      <c r="H73" s="455"/>
      <c r="I73" s="336"/>
      <c r="J73" s="319" t="s">
        <v>165</v>
      </c>
      <c r="K73" s="323">
        <v>1</v>
      </c>
      <c r="L73" s="321"/>
      <c r="M73" s="321"/>
      <c r="N73" s="322"/>
      <c r="O73" s="324"/>
      <c r="P73" s="318"/>
    </row>
    <row r="74" spans="1:16" ht="17.100000000000001" customHeight="1">
      <c r="A74" s="448"/>
      <c r="B74" s="449"/>
      <c r="C74" s="448"/>
      <c r="D74" s="449"/>
      <c r="E74" s="325"/>
      <c r="F74" s="329"/>
      <c r="G74" s="309"/>
      <c r="H74" s="310"/>
      <c r="I74" s="310"/>
      <c r="J74" s="311"/>
      <c r="K74" s="311"/>
      <c r="L74" s="311"/>
      <c r="M74" s="311"/>
      <c r="N74" s="312"/>
      <c r="O74" s="309"/>
      <c r="P74" s="310"/>
    </row>
    <row r="75" spans="1:16" ht="17.100000000000001" customHeight="1">
      <c r="A75" s="450"/>
      <c r="B75" s="451"/>
      <c r="C75" s="450"/>
      <c r="D75" s="451"/>
      <c r="E75" s="452"/>
      <c r="F75" s="453"/>
      <c r="G75" s="454"/>
      <c r="H75" s="455"/>
      <c r="I75" s="336"/>
      <c r="J75" s="319"/>
      <c r="K75" s="323"/>
      <c r="L75" s="321"/>
      <c r="M75" s="321"/>
      <c r="N75" s="322"/>
      <c r="O75" s="324"/>
      <c r="P75" s="318"/>
    </row>
    <row r="76" spans="1:16" ht="17.100000000000001" customHeight="1">
      <c r="A76" s="448" t="s">
        <v>606</v>
      </c>
      <c r="B76" s="449"/>
      <c r="C76" s="448"/>
      <c r="D76" s="449"/>
      <c r="E76" s="325"/>
      <c r="F76" s="329"/>
      <c r="G76" s="309"/>
      <c r="H76" s="310"/>
      <c r="I76" s="310"/>
      <c r="J76" s="311"/>
      <c r="K76" s="311"/>
      <c r="L76" s="311"/>
      <c r="M76" s="311"/>
      <c r="N76" s="312"/>
      <c r="O76" s="309"/>
      <c r="P76" s="310"/>
    </row>
    <row r="77" spans="1:16" ht="17.100000000000001" customHeight="1">
      <c r="A77" s="450"/>
      <c r="B77" s="451"/>
      <c r="C77" s="450"/>
      <c r="D77" s="451"/>
      <c r="E77" s="327" t="s">
        <v>607</v>
      </c>
      <c r="F77" s="335"/>
      <c r="G77" s="330"/>
      <c r="H77" s="331"/>
      <c r="I77" s="336"/>
      <c r="J77" s="319"/>
      <c r="K77" s="320"/>
      <c r="L77" s="321"/>
      <c r="M77" s="321"/>
      <c r="N77" s="322"/>
      <c r="O77" s="317"/>
      <c r="P77" s="337"/>
    </row>
    <row r="78" spans="1:16" ht="17.100000000000001" customHeight="1">
      <c r="A78" s="448"/>
      <c r="B78" s="449"/>
      <c r="C78" s="448"/>
      <c r="D78" s="449"/>
      <c r="E78" s="325"/>
      <c r="F78" s="329"/>
      <c r="G78" s="309"/>
      <c r="H78" s="310"/>
      <c r="I78" s="310"/>
      <c r="J78" s="311"/>
      <c r="K78" s="311"/>
      <c r="L78" s="311"/>
      <c r="M78" s="311"/>
      <c r="N78" s="312"/>
      <c r="O78" s="309"/>
      <c r="P78" s="310"/>
    </row>
    <row r="79" spans="1:16" ht="17.100000000000001" customHeight="1">
      <c r="A79" s="450"/>
      <c r="B79" s="451"/>
      <c r="C79" s="450"/>
      <c r="D79" s="451"/>
      <c r="E79" s="452"/>
      <c r="F79" s="453"/>
      <c r="G79" s="454"/>
      <c r="H79" s="455"/>
      <c r="I79" s="336"/>
      <c r="J79" s="319"/>
      <c r="K79" s="323"/>
      <c r="L79" s="321"/>
      <c r="M79" s="321"/>
      <c r="N79" s="322"/>
      <c r="O79" s="324"/>
      <c r="P79" s="318"/>
    </row>
    <row r="80" spans="1:16" ht="17.100000000000001" customHeight="1">
      <c r="A80" s="448" t="s">
        <v>608</v>
      </c>
      <c r="B80" s="449"/>
      <c r="C80" s="448"/>
      <c r="D80" s="449"/>
      <c r="E80" s="325"/>
      <c r="F80" s="329"/>
      <c r="G80" s="309"/>
      <c r="H80" s="310"/>
      <c r="I80" s="310"/>
      <c r="J80" s="311"/>
      <c r="K80" s="311"/>
      <c r="L80" s="311"/>
      <c r="M80" s="344"/>
      <c r="N80" s="460"/>
      <c r="O80" s="461"/>
      <c r="P80" s="462"/>
    </row>
    <row r="81" spans="1:16" ht="17.100000000000001" customHeight="1">
      <c r="A81" s="450"/>
      <c r="B81" s="451"/>
      <c r="C81" s="450"/>
      <c r="D81" s="451"/>
      <c r="E81" s="452"/>
      <c r="F81" s="453"/>
      <c r="G81" s="454"/>
      <c r="H81" s="455"/>
      <c r="I81" s="336"/>
      <c r="J81" s="319" t="s">
        <v>165</v>
      </c>
      <c r="K81" s="323">
        <v>1</v>
      </c>
      <c r="L81" s="321"/>
      <c r="M81" s="321"/>
      <c r="N81" s="345"/>
      <c r="O81" s="346"/>
      <c r="P81" s="318"/>
    </row>
    <row r="82" spans="1:16" ht="17.100000000000001" customHeight="1">
      <c r="A82" s="463"/>
      <c r="B82" s="464"/>
      <c r="C82" s="463"/>
      <c r="D82" s="464"/>
      <c r="E82" s="325"/>
      <c r="F82" s="329"/>
      <c r="G82" s="309"/>
      <c r="H82" s="310"/>
      <c r="I82" s="310"/>
      <c r="J82" s="311"/>
      <c r="K82" s="311"/>
      <c r="L82" s="311"/>
      <c r="M82" s="311"/>
      <c r="N82" s="312"/>
      <c r="O82" s="309"/>
      <c r="P82" s="310"/>
    </row>
    <row r="83" spans="1:16" ht="17.100000000000001" customHeight="1">
      <c r="A83" s="465"/>
      <c r="B83" s="466"/>
      <c r="C83" s="465"/>
      <c r="D83" s="466"/>
      <c r="E83" s="452"/>
      <c r="F83" s="453"/>
      <c r="G83" s="454"/>
      <c r="H83" s="455"/>
      <c r="I83" s="336"/>
      <c r="J83" s="319"/>
      <c r="K83" s="323"/>
      <c r="L83" s="321"/>
      <c r="M83" s="321"/>
      <c r="N83" s="322"/>
      <c r="O83" s="324"/>
      <c r="P83" s="318"/>
    </row>
    <row r="84" spans="1:16" ht="17.100000000000001" customHeight="1">
      <c r="A84" s="448" t="s">
        <v>609</v>
      </c>
      <c r="B84" s="449"/>
      <c r="C84" s="448"/>
      <c r="D84" s="449"/>
      <c r="E84" s="325"/>
      <c r="F84" s="329"/>
      <c r="G84" s="309"/>
      <c r="H84" s="310"/>
      <c r="I84" s="310"/>
      <c r="J84" s="311"/>
      <c r="K84" s="311"/>
      <c r="L84" s="311"/>
      <c r="M84" s="311"/>
      <c r="N84" s="312"/>
      <c r="O84" s="309"/>
      <c r="P84" s="310"/>
    </row>
    <row r="85" spans="1:16" ht="17.100000000000001" customHeight="1">
      <c r="A85" s="450"/>
      <c r="B85" s="451"/>
      <c r="C85" s="450"/>
      <c r="D85" s="451"/>
      <c r="E85" s="327" t="s">
        <v>610</v>
      </c>
      <c r="F85" s="335"/>
      <c r="G85" s="330"/>
      <c r="H85" s="331"/>
      <c r="I85" s="336"/>
      <c r="J85" s="319"/>
      <c r="K85" s="323"/>
      <c r="L85" s="321"/>
      <c r="M85" s="321"/>
      <c r="N85" s="322"/>
      <c r="O85" s="324"/>
      <c r="P85" s="318"/>
    </row>
    <row r="86" spans="1:16" ht="17.100000000000001" customHeight="1">
      <c r="A86" s="448"/>
      <c r="B86" s="449"/>
      <c r="C86" s="448"/>
      <c r="D86" s="449"/>
      <c r="E86" s="325"/>
      <c r="F86" s="329"/>
      <c r="G86" s="309"/>
      <c r="H86" s="310"/>
      <c r="I86" s="310"/>
      <c r="J86" s="311"/>
      <c r="K86" s="311"/>
      <c r="L86" s="311"/>
      <c r="M86" s="311"/>
      <c r="N86" s="312"/>
      <c r="O86" s="309"/>
      <c r="P86" s="310"/>
    </row>
    <row r="87" spans="1:16" ht="17.100000000000001" customHeight="1">
      <c r="A87" s="450"/>
      <c r="B87" s="451"/>
      <c r="C87" s="450"/>
      <c r="D87" s="451"/>
      <c r="E87" s="452"/>
      <c r="F87" s="453"/>
      <c r="G87" s="454"/>
      <c r="H87" s="455"/>
      <c r="I87" s="336"/>
      <c r="J87" s="319"/>
      <c r="K87" s="323"/>
      <c r="L87" s="321"/>
      <c r="M87" s="321"/>
      <c r="N87" s="322"/>
      <c r="O87" s="324"/>
      <c r="P87" s="318"/>
    </row>
    <row r="88" spans="1:16" ht="17.100000000000001" customHeight="1">
      <c r="A88" s="448" t="s">
        <v>611</v>
      </c>
      <c r="B88" s="449"/>
      <c r="C88" s="448"/>
      <c r="D88" s="449"/>
      <c r="E88" s="325"/>
      <c r="F88" s="329"/>
      <c r="G88" s="309"/>
      <c r="H88" s="310"/>
      <c r="I88" s="310"/>
      <c r="J88" s="311"/>
      <c r="K88" s="311"/>
      <c r="L88" s="311"/>
      <c r="M88" s="311"/>
      <c r="N88" s="312"/>
      <c r="O88" s="309"/>
      <c r="P88" s="310"/>
    </row>
    <row r="89" spans="1:16" ht="17.100000000000001" customHeight="1">
      <c r="A89" s="450"/>
      <c r="B89" s="451"/>
      <c r="C89" s="450"/>
      <c r="D89" s="451"/>
      <c r="E89" s="452"/>
      <c r="F89" s="453"/>
      <c r="G89" s="454"/>
      <c r="H89" s="455"/>
      <c r="I89" s="336"/>
      <c r="J89" s="319" t="s">
        <v>305</v>
      </c>
      <c r="K89" s="323">
        <v>10</v>
      </c>
      <c r="L89" s="321"/>
      <c r="M89" s="321"/>
      <c r="N89" s="322"/>
      <c r="O89" s="324"/>
      <c r="P89" s="318"/>
    </row>
    <row r="90" spans="1:16" ht="17.100000000000001" customHeight="1">
      <c r="A90" s="448"/>
      <c r="B90" s="449"/>
      <c r="C90" s="448"/>
      <c r="D90" s="449"/>
      <c r="E90" s="325"/>
      <c r="F90" s="329"/>
      <c r="G90" s="309"/>
      <c r="H90" s="310"/>
      <c r="I90" s="310"/>
      <c r="J90" s="311"/>
      <c r="K90" s="311"/>
      <c r="L90" s="311"/>
      <c r="M90" s="311"/>
      <c r="N90" s="312"/>
      <c r="O90" s="309"/>
      <c r="P90" s="310"/>
    </row>
    <row r="91" spans="1:16" ht="17.100000000000001" customHeight="1">
      <c r="A91" s="450"/>
      <c r="B91" s="451"/>
      <c r="C91" s="450"/>
      <c r="D91" s="451"/>
      <c r="E91" s="452"/>
      <c r="F91" s="453"/>
      <c r="G91" s="454"/>
      <c r="H91" s="455"/>
      <c r="I91" s="336"/>
      <c r="J91" s="319"/>
      <c r="K91" s="323"/>
      <c r="L91" s="321"/>
      <c r="M91" s="321"/>
      <c r="N91" s="322"/>
      <c r="O91" s="324"/>
      <c r="P91" s="318"/>
    </row>
    <row r="92" spans="1:16" ht="17.100000000000001" customHeight="1">
      <c r="A92" s="456" t="s">
        <v>612</v>
      </c>
      <c r="B92" s="457"/>
      <c r="C92" s="448"/>
      <c r="D92" s="449"/>
      <c r="E92" s="325"/>
      <c r="F92" s="329"/>
      <c r="G92" s="309"/>
      <c r="H92" s="310"/>
      <c r="I92" s="310"/>
      <c r="J92" s="311"/>
      <c r="K92" s="311"/>
      <c r="L92" s="311"/>
      <c r="M92" s="311"/>
      <c r="N92" s="312"/>
      <c r="O92" s="309"/>
      <c r="P92" s="310"/>
    </row>
    <row r="93" spans="1:16" ht="17.100000000000001" customHeight="1">
      <c r="A93" s="458"/>
      <c r="B93" s="459"/>
      <c r="C93" s="450"/>
      <c r="D93" s="451"/>
      <c r="E93" s="452"/>
      <c r="F93" s="453"/>
      <c r="G93" s="454"/>
      <c r="H93" s="455"/>
      <c r="I93" s="336"/>
      <c r="J93" s="319"/>
      <c r="K93" s="323"/>
      <c r="L93" s="321"/>
      <c r="M93" s="321"/>
      <c r="N93" s="322"/>
      <c r="O93" s="324"/>
      <c r="P93" s="318"/>
    </row>
    <row r="94" spans="1:16" ht="17.100000000000001" customHeight="1">
      <c r="A94" s="456"/>
      <c r="B94" s="457"/>
      <c r="C94" s="448"/>
      <c r="D94" s="449"/>
      <c r="E94" s="325"/>
      <c r="F94" s="329"/>
      <c r="G94" s="309"/>
      <c r="H94" s="310"/>
      <c r="I94" s="310"/>
      <c r="J94" s="311"/>
      <c r="K94" s="311"/>
      <c r="L94" s="311"/>
      <c r="M94" s="311"/>
      <c r="N94" s="312"/>
      <c r="O94" s="309"/>
      <c r="P94" s="310"/>
    </row>
    <row r="95" spans="1:16" ht="17.100000000000001" customHeight="1">
      <c r="A95" s="458"/>
      <c r="B95" s="459"/>
      <c r="C95" s="450"/>
      <c r="D95" s="451"/>
      <c r="E95" s="452"/>
      <c r="F95" s="453"/>
      <c r="G95" s="454"/>
      <c r="H95" s="455"/>
      <c r="I95" s="336"/>
      <c r="J95" s="319"/>
      <c r="K95" s="323"/>
      <c r="L95" s="321"/>
      <c r="M95" s="321"/>
      <c r="N95" s="322"/>
      <c r="O95" s="324"/>
      <c r="P95" s="318"/>
    </row>
    <row r="96" spans="1:16" ht="17.100000000000001" customHeight="1">
      <c r="A96" s="338"/>
      <c r="B96" s="339"/>
      <c r="C96" s="448"/>
      <c r="D96" s="449"/>
      <c r="E96" s="325"/>
      <c r="F96" s="329"/>
      <c r="G96" s="309"/>
      <c r="H96" s="310"/>
      <c r="I96" s="310"/>
      <c r="J96" s="311"/>
      <c r="K96" s="311"/>
      <c r="L96" s="311"/>
      <c r="M96" s="311"/>
      <c r="N96" s="312"/>
      <c r="O96" s="309"/>
      <c r="P96" s="310"/>
    </row>
    <row r="97" spans="1:16" ht="17.100000000000001" customHeight="1">
      <c r="A97" s="340"/>
      <c r="B97" s="341"/>
      <c r="C97" s="450"/>
      <c r="D97" s="451"/>
      <c r="E97" s="452"/>
      <c r="F97" s="453"/>
      <c r="G97" s="454"/>
      <c r="H97" s="455"/>
      <c r="I97" s="336"/>
      <c r="J97" s="319"/>
      <c r="K97" s="323"/>
      <c r="L97" s="321"/>
      <c r="M97" s="321"/>
      <c r="N97" s="322"/>
      <c r="O97" s="324"/>
      <c r="P97" s="318"/>
    </row>
    <row r="98" spans="1:16" ht="17.100000000000001" customHeight="1">
      <c r="A98" s="456"/>
      <c r="B98" s="457"/>
      <c r="C98" s="448"/>
      <c r="D98" s="449"/>
      <c r="E98" s="325"/>
      <c r="F98" s="329"/>
      <c r="G98" s="309"/>
      <c r="H98" s="310"/>
      <c r="I98" s="310"/>
      <c r="J98" s="311"/>
      <c r="K98" s="311"/>
      <c r="L98" s="311"/>
      <c r="M98" s="311"/>
      <c r="N98" s="312"/>
      <c r="O98" s="309"/>
      <c r="P98" s="310"/>
    </row>
    <row r="99" spans="1:16" ht="17.100000000000001" customHeight="1">
      <c r="A99" s="458"/>
      <c r="B99" s="459"/>
      <c r="C99" s="450"/>
      <c r="D99" s="451"/>
      <c r="E99" s="452"/>
      <c r="F99" s="453"/>
      <c r="G99" s="454"/>
      <c r="H99" s="455"/>
      <c r="I99" s="336"/>
      <c r="J99" s="319"/>
      <c r="K99" s="323"/>
      <c r="L99" s="321"/>
      <c r="M99" s="321"/>
      <c r="N99" s="322"/>
      <c r="O99" s="324"/>
      <c r="P99" s="318"/>
    </row>
  </sheetData>
  <mergeCells count="176">
    <mergeCell ref="A4:B5"/>
    <mergeCell ref="C4:D5"/>
    <mergeCell ref="A6:B7"/>
    <mergeCell ref="C6:D7"/>
    <mergeCell ref="E7:F7"/>
    <mergeCell ref="A8:B9"/>
    <mergeCell ref="C8:D9"/>
    <mergeCell ref="E8:F8"/>
    <mergeCell ref="A1:P1"/>
    <mergeCell ref="A2:B2"/>
    <mergeCell ref="A3:B3"/>
    <mergeCell ref="C3:D3"/>
    <mergeCell ref="E3:F3"/>
    <mergeCell ref="G3:H3"/>
    <mergeCell ref="N3:P3"/>
    <mergeCell ref="G8:H8"/>
    <mergeCell ref="E9:F9"/>
    <mergeCell ref="G9:H9"/>
    <mergeCell ref="A10:B11"/>
    <mergeCell ref="C10:D11"/>
    <mergeCell ref="E10:F10"/>
    <mergeCell ref="G10:H10"/>
    <mergeCell ref="E11:F11"/>
    <mergeCell ref="G11:H11"/>
    <mergeCell ref="A14:B15"/>
    <mergeCell ref="C14:D15"/>
    <mergeCell ref="E14:F14"/>
    <mergeCell ref="G14:H14"/>
    <mergeCell ref="E15:F15"/>
    <mergeCell ref="G15:H15"/>
    <mergeCell ref="A12:B13"/>
    <mergeCell ref="C12:D13"/>
    <mergeCell ref="E12:F12"/>
    <mergeCell ref="G12:H12"/>
    <mergeCell ref="E13:F13"/>
    <mergeCell ref="G13:H13"/>
    <mergeCell ref="E21:F21"/>
    <mergeCell ref="G21:H21"/>
    <mergeCell ref="A22:B23"/>
    <mergeCell ref="C22:D23"/>
    <mergeCell ref="E23:F23"/>
    <mergeCell ref="A24:B25"/>
    <mergeCell ref="C24:D25"/>
    <mergeCell ref="A16:B17"/>
    <mergeCell ref="C16:D17"/>
    <mergeCell ref="A18:B19"/>
    <mergeCell ref="C18:D19"/>
    <mergeCell ref="A20:B21"/>
    <mergeCell ref="C20:D21"/>
    <mergeCell ref="N32:P32"/>
    <mergeCell ref="E33:I33"/>
    <mergeCell ref="A26:B27"/>
    <mergeCell ref="C26:D27"/>
    <mergeCell ref="E27:F27"/>
    <mergeCell ref="G27:H27"/>
    <mergeCell ref="A28:B29"/>
    <mergeCell ref="C28:D29"/>
    <mergeCell ref="E29:F29"/>
    <mergeCell ref="A34:B35"/>
    <mergeCell ref="C34:D35"/>
    <mergeCell ref="E35:F35"/>
    <mergeCell ref="A36:B37"/>
    <mergeCell ref="C36:D37"/>
    <mergeCell ref="E37:F37"/>
    <mergeCell ref="A30:B31"/>
    <mergeCell ref="C30:D31"/>
    <mergeCell ref="E31:F31"/>
    <mergeCell ref="A32:B33"/>
    <mergeCell ref="C32:D33"/>
    <mergeCell ref="A42:B43"/>
    <mergeCell ref="C42:D43"/>
    <mergeCell ref="E43:F43"/>
    <mergeCell ref="A44:B45"/>
    <mergeCell ref="C44:D45"/>
    <mergeCell ref="E45:F45"/>
    <mergeCell ref="A38:B39"/>
    <mergeCell ref="C38:D39"/>
    <mergeCell ref="E39:F39"/>
    <mergeCell ref="A40:B41"/>
    <mergeCell ref="C40:D41"/>
    <mergeCell ref="E41:F41"/>
    <mergeCell ref="A50:B51"/>
    <mergeCell ref="C50:D51"/>
    <mergeCell ref="E51:F51"/>
    <mergeCell ref="A52:B53"/>
    <mergeCell ref="C52:D53"/>
    <mergeCell ref="E53:F53"/>
    <mergeCell ref="A46:B47"/>
    <mergeCell ref="C46:D47"/>
    <mergeCell ref="E47:F47"/>
    <mergeCell ref="A48:B49"/>
    <mergeCell ref="C48:D49"/>
    <mergeCell ref="E49:F49"/>
    <mergeCell ref="A58:B59"/>
    <mergeCell ref="C58:D59"/>
    <mergeCell ref="E59:F59"/>
    <mergeCell ref="G59:H59"/>
    <mergeCell ref="A60:B61"/>
    <mergeCell ref="C60:D61"/>
    <mergeCell ref="E61:F61"/>
    <mergeCell ref="G61:H61"/>
    <mergeCell ref="A54:B55"/>
    <mergeCell ref="C54:D55"/>
    <mergeCell ref="A56:B57"/>
    <mergeCell ref="C56:D57"/>
    <mergeCell ref="E57:F57"/>
    <mergeCell ref="G57:H57"/>
    <mergeCell ref="A66:B67"/>
    <mergeCell ref="C66:D67"/>
    <mergeCell ref="E67:F67"/>
    <mergeCell ref="G67:H67"/>
    <mergeCell ref="A68:B69"/>
    <mergeCell ref="C68:D69"/>
    <mergeCell ref="A62:B63"/>
    <mergeCell ref="C62:D63"/>
    <mergeCell ref="E63:I63"/>
    <mergeCell ref="A64:B65"/>
    <mergeCell ref="C64:D65"/>
    <mergeCell ref="E65:F65"/>
    <mergeCell ref="G65:H65"/>
    <mergeCell ref="A74:B75"/>
    <mergeCell ref="C74:D75"/>
    <mergeCell ref="E75:F75"/>
    <mergeCell ref="G75:H75"/>
    <mergeCell ref="A76:B77"/>
    <mergeCell ref="C76:D77"/>
    <mergeCell ref="A70:B71"/>
    <mergeCell ref="C70:D71"/>
    <mergeCell ref="E71:F71"/>
    <mergeCell ref="G71:H71"/>
    <mergeCell ref="A72:B73"/>
    <mergeCell ref="C72:D73"/>
    <mergeCell ref="E73:F73"/>
    <mergeCell ref="G73:H73"/>
    <mergeCell ref="N80:P80"/>
    <mergeCell ref="A82:B83"/>
    <mergeCell ref="C82:D83"/>
    <mergeCell ref="E83:F83"/>
    <mergeCell ref="G83:H83"/>
    <mergeCell ref="E81:F81"/>
    <mergeCell ref="G81:H81"/>
    <mergeCell ref="A78:B79"/>
    <mergeCell ref="C78:D79"/>
    <mergeCell ref="E79:F79"/>
    <mergeCell ref="G79:H79"/>
    <mergeCell ref="A80:B81"/>
    <mergeCell ref="C80:D81"/>
    <mergeCell ref="A88:B89"/>
    <mergeCell ref="C88:D89"/>
    <mergeCell ref="E89:F89"/>
    <mergeCell ref="G89:H89"/>
    <mergeCell ref="A90:B91"/>
    <mergeCell ref="C90:D91"/>
    <mergeCell ref="E91:F91"/>
    <mergeCell ref="G91:H91"/>
    <mergeCell ref="A84:B85"/>
    <mergeCell ref="C84:D85"/>
    <mergeCell ref="A86:B87"/>
    <mergeCell ref="C86:D87"/>
    <mergeCell ref="E87:F87"/>
    <mergeCell ref="G87:H87"/>
    <mergeCell ref="C96:D97"/>
    <mergeCell ref="E97:F97"/>
    <mergeCell ref="G97:H97"/>
    <mergeCell ref="A98:B99"/>
    <mergeCell ref="C98:D99"/>
    <mergeCell ref="E99:F99"/>
    <mergeCell ref="G99:H99"/>
    <mergeCell ref="A92:B93"/>
    <mergeCell ref="C92:D93"/>
    <mergeCell ref="E93:F93"/>
    <mergeCell ref="G93:H93"/>
    <mergeCell ref="A94:B95"/>
    <mergeCell ref="C94:D95"/>
    <mergeCell ref="E95:F95"/>
    <mergeCell ref="G95:H95"/>
  </mergeCells>
  <phoneticPr fontId="2"/>
  <pageMargins left="0.51181102362204722" right="0.51181102362204722" top="1.1417322834645669" bottom="0.74803149606299213" header="0.31496062992125984" footer="0.31496062992125984"/>
  <pageSetup paperSize="9" orientation="landscape" r:id="rId1"/>
  <headerFooter>
    <oddFooter>&amp;C&amp;P ページ&amp;R&amp;"ＭＳ ゴシック,太字"&amp;12藤　崎　町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8C255D-2129-4412-8A42-BB1647C941D7}">
  <sheetPr transitionEvaluation="1">
    <tabColor rgb="FFFFFF00"/>
  </sheetPr>
  <dimension ref="A1:K832"/>
  <sheetViews>
    <sheetView defaultGridColor="0" view="pageBreakPreview" topLeftCell="A801" colorId="22" zoomScale="50" zoomScaleNormal="50" zoomScaleSheetLayoutView="50" workbookViewId="0">
      <selection activeCell="M812" sqref="M812"/>
    </sheetView>
  </sheetViews>
  <sheetFormatPr defaultColWidth="10.59765625" defaultRowHeight="14.25"/>
  <cols>
    <col min="1" max="1" width="19.296875" style="47" customWidth="1"/>
    <col min="2" max="2" width="20.59765625" style="47" customWidth="1"/>
    <col min="3" max="3" width="19.3984375" style="47" customWidth="1"/>
    <col min="4" max="4" width="23" style="47" customWidth="1"/>
    <col min="5" max="5" width="6.59765625" style="68" customWidth="1"/>
    <col min="6" max="6" width="4.59765625" style="68" customWidth="1"/>
    <col min="7" max="7" width="9.796875" style="47" customWidth="1"/>
    <col min="8" max="8" width="13.59765625" style="5" customWidth="1"/>
    <col min="9" max="9" width="21" style="47" customWidth="1"/>
    <col min="10" max="16384" width="10.59765625" style="47"/>
  </cols>
  <sheetData>
    <row r="1" spans="1:9" ht="24" customHeight="1" thickBot="1">
      <c r="A1" s="20" t="s">
        <v>613</v>
      </c>
      <c r="B1" s="13"/>
      <c r="C1" s="13"/>
      <c r="D1" s="13"/>
      <c r="E1" s="171"/>
      <c r="F1" s="172"/>
      <c r="G1" s="173"/>
      <c r="H1" s="174"/>
      <c r="I1" s="9"/>
    </row>
    <row r="2" spans="1:9" ht="24" customHeight="1" thickBot="1">
      <c r="A2" s="15" t="s">
        <v>0</v>
      </c>
      <c r="B2" s="16" t="s">
        <v>7</v>
      </c>
      <c r="C2" s="16" t="s">
        <v>8</v>
      </c>
      <c r="D2" s="16" t="s">
        <v>1</v>
      </c>
      <c r="E2" s="16" t="s">
        <v>2</v>
      </c>
      <c r="F2" s="16" t="s">
        <v>3</v>
      </c>
      <c r="G2" s="16" t="s">
        <v>4</v>
      </c>
      <c r="H2" s="16" t="s">
        <v>5</v>
      </c>
      <c r="I2" s="10" t="s">
        <v>6</v>
      </c>
    </row>
    <row r="3" spans="1:9" ht="24" customHeight="1">
      <c r="A3" s="21" t="s">
        <v>624</v>
      </c>
      <c r="B3" s="48" t="s">
        <v>276</v>
      </c>
      <c r="C3" s="48"/>
      <c r="D3" s="6" t="s">
        <v>278</v>
      </c>
      <c r="E3" s="11"/>
      <c r="F3" s="11"/>
      <c r="G3" s="230"/>
      <c r="H3" s="230"/>
      <c r="I3" s="127"/>
    </row>
    <row r="4" spans="1:9" ht="24" customHeight="1">
      <c r="A4" s="22" t="s">
        <v>114</v>
      </c>
      <c r="B4" s="6" t="s">
        <v>277</v>
      </c>
      <c r="C4" s="6"/>
      <c r="D4" s="6"/>
      <c r="E4" s="215" t="e">
        <f>#REF!</f>
        <v>#REF!</v>
      </c>
      <c r="F4" s="1" t="s">
        <v>9</v>
      </c>
      <c r="G4" s="231"/>
      <c r="H4" s="231"/>
      <c r="I4" s="164"/>
    </row>
    <row r="5" spans="1:9" ht="24" customHeight="1">
      <c r="A5" s="22"/>
      <c r="B5" s="6" t="s">
        <v>10</v>
      </c>
      <c r="C5" s="6"/>
      <c r="D5" s="6"/>
      <c r="E5" s="217"/>
      <c r="F5" s="1"/>
      <c r="G5" s="231"/>
      <c r="H5" s="222"/>
      <c r="I5" s="125"/>
    </row>
    <row r="6" spans="1:9" ht="24" customHeight="1">
      <c r="A6" s="22"/>
      <c r="B6" s="6"/>
      <c r="C6" s="50" t="s">
        <v>11</v>
      </c>
      <c r="D6" s="366">
        <v>0.1</v>
      </c>
      <c r="E6" s="217" t="e">
        <f>ROUNDDOWN(E4*0.1,1)</f>
        <v>#REF!</v>
      </c>
      <c r="F6" s="1" t="s">
        <v>12</v>
      </c>
      <c r="G6" s="232"/>
      <c r="H6" s="222"/>
      <c r="I6" s="128"/>
    </row>
    <row r="7" spans="1:9" ht="24" customHeight="1">
      <c r="A7" s="22"/>
      <c r="B7" s="6"/>
      <c r="C7" s="50" t="s">
        <v>13</v>
      </c>
      <c r="D7" s="366">
        <v>1</v>
      </c>
      <c r="E7" s="215" t="e">
        <f>ROUNDDOWN(E4*1,1)</f>
        <v>#REF!</v>
      </c>
      <c r="F7" s="1" t="s">
        <v>12</v>
      </c>
      <c r="G7" s="232"/>
      <c r="H7" s="222"/>
      <c r="I7" s="342"/>
    </row>
    <row r="8" spans="1:9" ht="24" customHeight="1">
      <c r="A8" s="22"/>
      <c r="B8" s="6"/>
      <c r="C8" s="50" t="s">
        <v>45</v>
      </c>
      <c r="D8" s="366">
        <v>1</v>
      </c>
      <c r="E8" s="215" t="e">
        <f>ROUNDDOWN(E4*1,1)</f>
        <v>#REF!</v>
      </c>
      <c r="F8" s="1" t="s">
        <v>12</v>
      </c>
      <c r="G8" s="232"/>
      <c r="H8" s="222"/>
      <c r="I8" s="342"/>
    </row>
    <row r="9" spans="1:9" ht="24" customHeight="1">
      <c r="A9" s="22"/>
      <c r="B9" s="6"/>
      <c r="C9" s="50" t="s">
        <v>14</v>
      </c>
      <c r="D9" s="366">
        <v>2</v>
      </c>
      <c r="E9" s="215" t="e">
        <f>ROUNDDOWN(E4*2,1)</f>
        <v>#REF!</v>
      </c>
      <c r="F9" s="1" t="s">
        <v>12</v>
      </c>
      <c r="G9" s="232"/>
      <c r="H9" s="222"/>
      <c r="I9" s="342"/>
    </row>
    <row r="10" spans="1:9" ht="24" customHeight="1">
      <c r="A10" s="22"/>
      <c r="B10" s="6"/>
      <c r="C10" s="50" t="s">
        <v>53</v>
      </c>
      <c r="D10" s="366">
        <v>0.1</v>
      </c>
      <c r="E10" s="217" t="e">
        <f>ROUNDDOWN(E4*0.1,1)</f>
        <v>#REF!</v>
      </c>
      <c r="F10" s="1" t="s">
        <v>50</v>
      </c>
      <c r="G10" s="232"/>
      <c r="H10" s="222"/>
      <c r="I10" s="128"/>
    </row>
    <row r="11" spans="1:9" ht="24" customHeight="1">
      <c r="A11" s="22"/>
      <c r="B11" s="6"/>
      <c r="C11" s="50" t="s">
        <v>54</v>
      </c>
      <c r="D11" s="366">
        <v>0.1</v>
      </c>
      <c r="E11" s="217" t="e">
        <f>ROUNDDOWN(E4*0.1,1)</f>
        <v>#REF!</v>
      </c>
      <c r="F11" s="1" t="s">
        <v>50</v>
      </c>
      <c r="G11" s="232"/>
      <c r="H11" s="222"/>
      <c r="I11" s="128"/>
    </row>
    <row r="12" spans="1:9" ht="24" customHeight="1">
      <c r="A12" s="22"/>
      <c r="B12" s="6"/>
      <c r="C12" s="50" t="s">
        <v>55</v>
      </c>
      <c r="D12" s="366">
        <v>0.1</v>
      </c>
      <c r="E12" s="217" t="e">
        <f>ROUNDDOWN(E4*0.1,1)</f>
        <v>#REF!</v>
      </c>
      <c r="F12" s="1" t="s">
        <v>50</v>
      </c>
      <c r="G12" s="232"/>
      <c r="H12" s="222"/>
      <c r="I12" s="128"/>
    </row>
    <row r="13" spans="1:9" ht="24" customHeight="1">
      <c r="A13" s="22"/>
      <c r="B13" s="60"/>
      <c r="C13" s="60"/>
      <c r="D13" s="59"/>
      <c r="E13" s="229"/>
      <c r="F13" s="26"/>
      <c r="G13" s="236"/>
      <c r="H13" s="236"/>
      <c r="I13" s="128"/>
    </row>
    <row r="14" spans="1:9" ht="24" customHeight="1">
      <c r="A14" s="22"/>
      <c r="B14" s="6"/>
      <c r="C14" s="152" t="str">
        <f>(B5)&amp;"　小　計"</f>
        <v>労務費　小　計</v>
      </c>
      <c r="D14" s="95"/>
      <c r="E14" s="217"/>
      <c r="F14" s="1"/>
      <c r="G14" s="231"/>
      <c r="H14" s="222"/>
      <c r="I14" s="125"/>
    </row>
    <row r="15" spans="1:9" ht="24" customHeight="1">
      <c r="A15" s="22"/>
      <c r="B15" s="6"/>
      <c r="C15" s="6"/>
      <c r="D15" s="50"/>
      <c r="E15" s="217"/>
      <c r="F15" s="1"/>
      <c r="G15" s="233"/>
      <c r="H15" s="231"/>
      <c r="I15" s="129"/>
    </row>
    <row r="16" spans="1:9" ht="24" customHeight="1">
      <c r="A16" s="22"/>
      <c r="B16" s="6" t="s">
        <v>15</v>
      </c>
      <c r="C16" s="6"/>
      <c r="D16" s="6" t="s">
        <v>16</v>
      </c>
      <c r="E16" s="215">
        <v>22</v>
      </c>
      <c r="F16" s="1" t="s">
        <v>17</v>
      </c>
      <c r="G16" s="234"/>
      <c r="H16" s="222"/>
      <c r="I16" s="129"/>
    </row>
    <row r="17" spans="1:9" ht="24" customHeight="1">
      <c r="A17" s="22"/>
      <c r="B17" s="6"/>
      <c r="C17" s="6" t="s">
        <v>107</v>
      </c>
      <c r="D17" s="24" t="s">
        <v>249</v>
      </c>
      <c r="E17" s="215">
        <f>E16</f>
        <v>22</v>
      </c>
      <c r="F17" s="1" t="s">
        <v>97</v>
      </c>
      <c r="G17" s="222"/>
      <c r="H17" s="222"/>
      <c r="I17" s="134" t="e">
        <f>#REF!</f>
        <v>#REF!</v>
      </c>
    </row>
    <row r="18" spans="1:9" ht="24" customHeight="1">
      <c r="A18" s="22"/>
      <c r="B18" s="6"/>
      <c r="C18" s="6"/>
      <c r="D18" s="6"/>
      <c r="E18" s="217"/>
      <c r="F18" s="1"/>
      <c r="G18" s="231"/>
      <c r="H18" s="231"/>
      <c r="I18" s="129"/>
    </row>
    <row r="19" spans="1:9" ht="24" customHeight="1">
      <c r="A19" s="22"/>
      <c r="B19" s="50"/>
      <c r="C19" s="152" t="str">
        <f>(B16)&amp;"　小　計"</f>
        <v>消耗材料費　小　計</v>
      </c>
      <c r="D19" s="95"/>
      <c r="E19" s="217"/>
      <c r="F19" s="1"/>
      <c r="G19" s="231"/>
      <c r="H19" s="222"/>
      <c r="I19" s="129"/>
    </row>
    <row r="20" spans="1:9" ht="24" customHeight="1">
      <c r="A20" s="22"/>
      <c r="B20" s="6"/>
      <c r="C20" s="6"/>
      <c r="D20" s="50"/>
      <c r="E20" s="217"/>
      <c r="F20" s="1"/>
      <c r="G20" s="231"/>
      <c r="H20" s="231"/>
      <c r="I20" s="129"/>
    </row>
    <row r="21" spans="1:9" ht="24" customHeight="1">
      <c r="A21" s="22"/>
      <c r="B21" s="60" t="s">
        <v>18</v>
      </c>
      <c r="C21" s="60" t="s">
        <v>19</v>
      </c>
      <c r="D21" s="445">
        <v>145.5</v>
      </c>
      <c r="E21" s="228" t="e">
        <f>ROUNDDOWN(145.5*E4,1)</f>
        <v>#REF!</v>
      </c>
      <c r="F21" s="26" t="s">
        <v>20</v>
      </c>
      <c r="G21" s="235"/>
      <c r="H21" s="222"/>
      <c r="I21" s="203"/>
    </row>
    <row r="22" spans="1:9" ht="24" customHeight="1">
      <c r="A22" s="22"/>
      <c r="B22" s="6"/>
      <c r="C22" s="93"/>
      <c r="D22" s="93"/>
      <c r="E22" s="217"/>
      <c r="F22" s="1"/>
      <c r="G22" s="222"/>
      <c r="H22" s="222"/>
      <c r="I22" s="129"/>
    </row>
    <row r="23" spans="1:9" ht="24" customHeight="1">
      <c r="A23" s="22"/>
      <c r="B23" s="60"/>
      <c r="C23" s="152" t="str">
        <f>(B21)&amp;"　小　計"</f>
        <v>動力費　小　計</v>
      </c>
      <c r="D23" s="95"/>
      <c r="E23" s="229"/>
      <c r="F23" s="26"/>
      <c r="G23" s="236"/>
      <c r="H23" s="232"/>
      <c r="I23" s="128"/>
    </row>
    <row r="24" spans="1:9" ht="24" customHeight="1">
      <c r="A24" s="44"/>
      <c r="B24" s="37"/>
      <c r="C24" s="92"/>
      <c r="D24" s="92"/>
      <c r="E24" s="226"/>
      <c r="F24" s="27"/>
      <c r="G24" s="227"/>
      <c r="H24" s="227"/>
      <c r="I24" s="130"/>
    </row>
    <row r="25" spans="1:9" ht="24" customHeight="1" thickBot="1">
      <c r="A25" s="41"/>
      <c r="B25" s="153" t="s">
        <v>130</v>
      </c>
      <c r="C25" s="54"/>
      <c r="D25" s="154"/>
      <c r="E25" s="218"/>
      <c r="F25" s="2"/>
      <c r="G25" s="225"/>
      <c r="H25" s="225"/>
      <c r="I25" s="131"/>
    </row>
    <row r="26" spans="1:9" ht="24" customHeight="1">
      <c r="A26" s="20"/>
      <c r="B26" s="20"/>
      <c r="C26" s="20"/>
      <c r="D26" s="20"/>
      <c r="E26" s="19"/>
      <c r="F26" s="19"/>
      <c r="G26" s="20"/>
      <c r="H26" s="72"/>
      <c r="I26" s="56" t="s">
        <v>614</v>
      </c>
    </row>
    <row r="27" spans="1:9" ht="24" customHeight="1" thickBot="1">
      <c r="A27" s="20" t="s">
        <v>615</v>
      </c>
      <c r="B27" s="20"/>
      <c r="C27" s="20"/>
      <c r="D27" s="20"/>
      <c r="E27" s="19"/>
      <c r="F27" s="19"/>
      <c r="G27" s="20"/>
      <c r="H27" s="72"/>
      <c r="I27" s="20"/>
    </row>
    <row r="28" spans="1:9" ht="24" customHeight="1" thickBot="1">
      <c r="A28" s="28" t="s">
        <v>0</v>
      </c>
      <c r="B28" s="29" t="s">
        <v>7</v>
      </c>
      <c r="C28" s="29" t="s">
        <v>8</v>
      </c>
      <c r="D28" s="29" t="s">
        <v>1</v>
      </c>
      <c r="E28" s="29" t="s">
        <v>2</v>
      </c>
      <c r="F28" s="29" t="s">
        <v>3</v>
      </c>
      <c r="G28" s="29" t="s">
        <v>4</v>
      </c>
      <c r="H28" s="29" t="s">
        <v>5</v>
      </c>
      <c r="I28" s="30" t="s">
        <v>6</v>
      </c>
    </row>
    <row r="29" spans="1:9" ht="24" customHeight="1">
      <c r="A29" s="36" t="s">
        <v>623</v>
      </c>
      <c r="B29" s="49" t="s">
        <v>279</v>
      </c>
      <c r="C29" s="49"/>
      <c r="D29" s="49" t="s">
        <v>281</v>
      </c>
      <c r="E29" s="237"/>
      <c r="F29" s="3"/>
      <c r="G29" s="238"/>
      <c r="H29" s="238"/>
      <c r="I29" s="132"/>
    </row>
    <row r="30" spans="1:9" ht="24" customHeight="1">
      <c r="A30" s="31" t="s">
        <v>46</v>
      </c>
      <c r="B30" s="6" t="s">
        <v>280</v>
      </c>
      <c r="C30" s="6"/>
      <c r="D30" s="35"/>
      <c r="E30" s="215" t="e">
        <f>#REF!</f>
        <v>#REF!</v>
      </c>
      <c r="F30" s="1" t="s">
        <v>9</v>
      </c>
      <c r="G30" s="231"/>
      <c r="H30" s="231"/>
      <c r="I30" s="164"/>
    </row>
    <row r="31" spans="1:9" ht="24" customHeight="1">
      <c r="A31" s="31"/>
      <c r="B31" s="6" t="s">
        <v>10</v>
      </c>
      <c r="C31" s="6"/>
      <c r="D31" s="6"/>
      <c r="E31" s="215"/>
      <c r="F31" s="1"/>
      <c r="G31" s="231"/>
      <c r="H31" s="222"/>
      <c r="I31" s="126"/>
    </row>
    <row r="32" spans="1:9" ht="24" customHeight="1">
      <c r="A32" s="31"/>
      <c r="B32" s="6"/>
      <c r="C32" s="50" t="s">
        <v>11</v>
      </c>
      <c r="D32" s="366">
        <v>0.1</v>
      </c>
      <c r="E32" s="217" t="e">
        <f>ROUNDDOWN(E30*0.1,1)</f>
        <v>#REF!</v>
      </c>
      <c r="F32" s="1" t="s">
        <v>12</v>
      </c>
      <c r="G32" s="232"/>
      <c r="H32" s="222"/>
      <c r="I32" s="128"/>
    </row>
    <row r="33" spans="1:9" ht="24" customHeight="1">
      <c r="A33" s="31"/>
      <c r="B33" s="6"/>
      <c r="C33" s="50" t="s">
        <v>13</v>
      </c>
      <c r="D33" s="366">
        <v>1</v>
      </c>
      <c r="E33" s="215" t="e">
        <f>ROUNDDOWN(E30*1,1)</f>
        <v>#REF!</v>
      </c>
      <c r="F33" s="1" t="s">
        <v>12</v>
      </c>
      <c r="G33" s="232"/>
      <c r="H33" s="222"/>
      <c r="I33" s="342"/>
    </row>
    <row r="34" spans="1:9" ht="24" customHeight="1">
      <c r="A34" s="31"/>
      <c r="B34" s="6"/>
      <c r="C34" s="50" t="s">
        <v>45</v>
      </c>
      <c r="D34" s="366">
        <v>1</v>
      </c>
      <c r="E34" s="215" t="e">
        <f>ROUNDDOWN(E30*1,1)</f>
        <v>#REF!</v>
      </c>
      <c r="F34" s="1" t="s">
        <v>12</v>
      </c>
      <c r="G34" s="232"/>
      <c r="H34" s="222"/>
      <c r="I34" s="342"/>
    </row>
    <row r="35" spans="1:9" ht="24" customHeight="1">
      <c r="A35" s="31"/>
      <c r="B35" s="6"/>
      <c r="C35" s="50" t="s">
        <v>14</v>
      </c>
      <c r="D35" s="366">
        <v>2</v>
      </c>
      <c r="E35" s="215" t="e">
        <f>ROUNDDOWN(E30*2,1)</f>
        <v>#REF!</v>
      </c>
      <c r="F35" s="1" t="s">
        <v>12</v>
      </c>
      <c r="G35" s="232"/>
      <c r="H35" s="222"/>
      <c r="I35" s="342"/>
    </row>
    <row r="36" spans="1:9" ht="24" customHeight="1">
      <c r="A36" s="31"/>
      <c r="B36" s="6"/>
      <c r="C36" s="50" t="s">
        <v>53</v>
      </c>
      <c r="D36" s="366">
        <v>0.1</v>
      </c>
      <c r="E36" s="217" t="e">
        <f>ROUNDDOWN(E30*0.1,1)</f>
        <v>#REF!</v>
      </c>
      <c r="F36" s="1" t="s">
        <v>50</v>
      </c>
      <c r="G36" s="232"/>
      <c r="H36" s="222"/>
      <c r="I36" s="128"/>
    </row>
    <row r="37" spans="1:9" ht="24" customHeight="1">
      <c r="A37" s="31"/>
      <c r="B37" s="6"/>
      <c r="C37" s="50" t="s">
        <v>54</v>
      </c>
      <c r="D37" s="366">
        <v>0.1</v>
      </c>
      <c r="E37" s="217" t="e">
        <f>ROUNDDOWN(E30*0.1,1)</f>
        <v>#REF!</v>
      </c>
      <c r="F37" s="1" t="s">
        <v>50</v>
      </c>
      <c r="G37" s="232"/>
      <c r="H37" s="222"/>
      <c r="I37" s="128"/>
    </row>
    <row r="38" spans="1:9" ht="24" customHeight="1">
      <c r="A38" s="31"/>
      <c r="B38" s="6"/>
      <c r="C38" s="50" t="s">
        <v>55</v>
      </c>
      <c r="D38" s="366">
        <v>0.1</v>
      </c>
      <c r="E38" s="217" t="e">
        <f>ROUNDDOWN(E30*0.1,1)</f>
        <v>#REF!</v>
      </c>
      <c r="F38" s="1" t="s">
        <v>50</v>
      </c>
      <c r="G38" s="232"/>
      <c r="H38" s="222"/>
      <c r="I38" s="128"/>
    </row>
    <row r="39" spans="1:9" ht="24" customHeight="1">
      <c r="A39" s="31"/>
      <c r="B39" s="6"/>
      <c r="C39" s="6"/>
      <c r="D39" s="6"/>
      <c r="E39" s="217"/>
      <c r="F39" s="1"/>
      <c r="G39" s="222"/>
      <c r="H39" s="222"/>
      <c r="I39" s="133"/>
    </row>
    <row r="40" spans="1:9" ht="24" customHeight="1">
      <c r="A40" s="31"/>
      <c r="B40" s="6"/>
      <c r="C40" s="152" t="str">
        <f>(B31)&amp;"　小　計"</f>
        <v>労務費　小　計</v>
      </c>
      <c r="D40" s="95"/>
      <c r="E40" s="215"/>
      <c r="F40" s="1"/>
      <c r="G40" s="231"/>
      <c r="H40" s="222"/>
      <c r="I40" s="133"/>
    </row>
    <row r="41" spans="1:9" ht="24" customHeight="1">
      <c r="A41" s="31"/>
      <c r="B41" s="6"/>
      <c r="C41" s="6"/>
      <c r="D41" s="50"/>
      <c r="E41" s="217"/>
      <c r="F41" s="1"/>
      <c r="G41" s="231"/>
      <c r="H41" s="231"/>
      <c r="I41" s="133"/>
    </row>
    <row r="42" spans="1:9" ht="24" customHeight="1">
      <c r="A42" s="31"/>
      <c r="B42" s="6" t="s">
        <v>107</v>
      </c>
      <c r="C42" s="6"/>
      <c r="D42" s="6" t="s">
        <v>16</v>
      </c>
      <c r="E42" s="215">
        <v>303</v>
      </c>
      <c r="F42" s="1" t="s">
        <v>17</v>
      </c>
      <c r="G42" s="222"/>
      <c r="H42" s="222"/>
      <c r="I42" s="133"/>
    </row>
    <row r="43" spans="1:9" ht="24" customHeight="1">
      <c r="A43" s="31"/>
      <c r="B43" s="50"/>
      <c r="C43" s="6" t="s">
        <v>107</v>
      </c>
      <c r="D43" s="24" t="s">
        <v>136</v>
      </c>
      <c r="E43" s="215">
        <f>E42</f>
        <v>303</v>
      </c>
      <c r="F43" s="1" t="s">
        <v>17</v>
      </c>
      <c r="G43" s="222"/>
      <c r="H43" s="222"/>
      <c r="I43" s="134" t="e">
        <f>#REF!</f>
        <v>#REF!</v>
      </c>
    </row>
    <row r="44" spans="1:9" ht="24" customHeight="1">
      <c r="A44" s="31"/>
      <c r="B44" s="6"/>
      <c r="C44" s="6"/>
      <c r="D44" s="50"/>
      <c r="E44" s="217"/>
      <c r="F44" s="1"/>
      <c r="G44" s="231"/>
      <c r="H44" s="231"/>
      <c r="I44" s="133"/>
    </row>
    <row r="45" spans="1:9" ht="24" customHeight="1">
      <c r="A45" s="31"/>
      <c r="B45" s="50"/>
      <c r="C45" s="152" t="str">
        <f>(B42)&amp;"　小　計"</f>
        <v>消耗材料費　小　計</v>
      </c>
      <c r="D45" s="95"/>
      <c r="E45" s="215"/>
      <c r="F45" s="1"/>
      <c r="G45" s="231"/>
      <c r="H45" s="222"/>
      <c r="I45" s="133"/>
    </row>
    <row r="46" spans="1:9" ht="24" customHeight="1">
      <c r="A46" s="31"/>
      <c r="B46" s="6"/>
      <c r="C46" s="6"/>
      <c r="D46" s="50"/>
      <c r="E46" s="215"/>
      <c r="F46" s="1"/>
      <c r="G46" s="231"/>
      <c r="H46" s="231"/>
      <c r="I46" s="133"/>
    </row>
    <row r="47" spans="1:9" ht="24" customHeight="1">
      <c r="A47" s="31"/>
      <c r="B47" s="6" t="s">
        <v>18</v>
      </c>
      <c r="C47" s="6" t="s">
        <v>19</v>
      </c>
      <c r="D47" s="445">
        <v>145.5</v>
      </c>
      <c r="E47" s="228" t="e">
        <f>ROUNDDOWN(145.5*E30,1)</f>
        <v>#REF!</v>
      </c>
      <c r="F47" s="26" t="s">
        <v>20</v>
      </c>
      <c r="G47" s="235"/>
      <c r="H47" s="222"/>
      <c r="I47" s="203"/>
    </row>
    <row r="48" spans="1:9" ht="24" customHeight="1">
      <c r="A48" s="31"/>
      <c r="B48" s="6"/>
      <c r="C48" s="6"/>
      <c r="D48" s="6"/>
      <c r="E48" s="217"/>
      <c r="F48" s="1"/>
      <c r="G48" s="231"/>
      <c r="H48" s="231"/>
      <c r="I48" s="133"/>
    </row>
    <row r="49" spans="1:9" ht="24" customHeight="1">
      <c r="A49" s="31"/>
      <c r="B49" s="6"/>
      <c r="C49" s="152" t="str">
        <f>(B47)&amp;"　小　計"</f>
        <v>動力費　小　計</v>
      </c>
      <c r="D49" s="95"/>
      <c r="E49" s="215"/>
      <c r="F49" s="1"/>
      <c r="G49" s="231"/>
      <c r="H49" s="222"/>
      <c r="I49" s="133"/>
    </row>
    <row r="50" spans="1:9" ht="24" customHeight="1">
      <c r="A50" s="63"/>
      <c r="B50" s="37"/>
      <c r="C50" s="62"/>
      <c r="D50" s="62"/>
      <c r="E50" s="226"/>
      <c r="F50" s="27"/>
      <c r="G50" s="227"/>
      <c r="H50" s="227"/>
      <c r="I50" s="135"/>
    </row>
    <row r="51" spans="1:9" ht="24" customHeight="1" thickBot="1">
      <c r="A51" s="43"/>
      <c r="B51" s="153" t="s">
        <v>129</v>
      </c>
      <c r="C51" s="54"/>
      <c r="D51" s="154"/>
      <c r="E51" s="218"/>
      <c r="F51" s="2"/>
      <c r="G51" s="239"/>
      <c r="H51" s="239"/>
      <c r="I51" s="136"/>
    </row>
    <row r="52" spans="1:9" ht="24" customHeight="1">
      <c r="A52" s="20"/>
      <c r="B52" s="20"/>
      <c r="C52" s="20"/>
      <c r="D52" s="20"/>
      <c r="E52" s="19"/>
      <c r="F52" s="19"/>
      <c r="G52" s="58"/>
      <c r="H52" s="72"/>
      <c r="I52" s="56" t="s">
        <v>614</v>
      </c>
    </row>
    <row r="53" spans="1:9" ht="24" customHeight="1" thickBot="1">
      <c r="A53" s="20" t="s">
        <v>616</v>
      </c>
      <c r="B53" s="20"/>
      <c r="C53" s="20"/>
      <c r="D53" s="20"/>
      <c r="E53" s="19"/>
      <c r="F53" s="19"/>
      <c r="G53" s="20"/>
      <c r="H53" s="72"/>
      <c r="I53" s="20"/>
    </row>
    <row r="54" spans="1:9" ht="24" customHeight="1" thickBot="1">
      <c r="A54" s="15" t="s">
        <v>0</v>
      </c>
      <c r="B54" s="16" t="s">
        <v>7</v>
      </c>
      <c r="C54" s="16" t="s">
        <v>8</v>
      </c>
      <c r="D54" s="16" t="s">
        <v>1</v>
      </c>
      <c r="E54" s="16" t="s">
        <v>2</v>
      </c>
      <c r="F54" s="16" t="s">
        <v>3</v>
      </c>
      <c r="G54" s="16" t="s">
        <v>4</v>
      </c>
      <c r="H54" s="16" t="s">
        <v>5</v>
      </c>
      <c r="I54" s="10" t="s">
        <v>6</v>
      </c>
    </row>
    <row r="55" spans="1:9" ht="24" customHeight="1">
      <c r="A55" s="21" t="s">
        <v>625</v>
      </c>
      <c r="B55" s="48" t="s">
        <v>282</v>
      </c>
      <c r="C55" s="48"/>
      <c r="D55" s="49" t="s">
        <v>284</v>
      </c>
      <c r="E55" s="240"/>
      <c r="F55" s="11"/>
      <c r="G55" s="230"/>
      <c r="H55" s="230"/>
      <c r="I55" s="127"/>
    </row>
    <row r="56" spans="1:9" ht="24" customHeight="1">
      <c r="A56" s="22" t="s">
        <v>47</v>
      </c>
      <c r="B56" s="6" t="s">
        <v>283</v>
      </c>
      <c r="C56" s="6"/>
      <c r="D56" s="6"/>
      <c r="E56" s="215" t="e">
        <f>#REF!</f>
        <v>#REF!</v>
      </c>
      <c r="F56" s="1" t="s">
        <v>9</v>
      </c>
      <c r="G56" s="231"/>
      <c r="H56" s="231"/>
      <c r="I56" s="164"/>
    </row>
    <row r="57" spans="1:9" ht="24" customHeight="1">
      <c r="A57" s="22"/>
      <c r="B57" s="6" t="s">
        <v>10</v>
      </c>
      <c r="C57" s="6"/>
      <c r="D57" s="6"/>
      <c r="E57" s="215"/>
      <c r="F57" s="1"/>
      <c r="G57" s="231"/>
      <c r="H57" s="222"/>
      <c r="I57" s="125"/>
    </row>
    <row r="58" spans="1:9" ht="24" customHeight="1">
      <c r="A58" s="22"/>
      <c r="B58" s="6"/>
      <c r="C58" s="50" t="s">
        <v>11</v>
      </c>
      <c r="D58" s="366">
        <v>0.1</v>
      </c>
      <c r="E58" s="217" t="e">
        <f>ROUNDDOWN(E56*0.1,1)</f>
        <v>#REF!</v>
      </c>
      <c r="F58" s="1" t="s">
        <v>12</v>
      </c>
      <c r="G58" s="232"/>
      <c r="H58" s="222"/>
      <c r="I58" s="128"/>
    </row>
    <row r="59" spans="1:9" ht="24" customHeight="1">
      <c r="A59" s="22"/>
      <c r="B59" s="6"/>
      <c r="C59" s="50" t="s">
        <v>13</v>
      </c>
      <c r="D59" s="366">
        <v>1</v>
      </c>
      <c r="E59" s="215" t="e">
        <f>ROUNDDOWN(E56*1,1)</f>
        <v>#REF!</v>
      </c>
      <c r="F59" s="1" t="s">
        <v>12</v>
      </c>
      <c r="G59" s="232"/>
      <c r="H59" s="222"/>
      <c r="I59" s="342"/>
    </row>
    <row r="60" spans="1:9" ht="24" customHeight="1">
      <c r="A60" s="22"/>
      <c r="B60" s="6"/>
      <c r="C60" s="50" t="s">
        <v>45</v>
      </c>
      <c r="D60" s="366">
        <v>1</v>
      </c>
      <c r="E60" s="215" t="e">
        <f>ROUNDDOWN(E56*1,1)</f>
        <v>#REF!</v>
      </c>
      <c r="F60" s="1" t="s">
        <v>12</v>
      </c>
      <c r="G60" s="232"/>
      <c r="H60" s="222"/>
      <c r="I60" s="342"/>
    </row>
    <row r="61" spans="1:9" ht="24" customHeight="1">
      <c r="A61" s="22"/>
      <c r="B61" s="6"/>
      <c r="C61" s="50" t="s">
        <v>14</v>
      </c>
      <c r="D61" s="366">
        <v>2</v>
      </c>
      <c r="E61" s="215" t="e">
        <f>ROUNDDOWN(E56*2,1)</f>
        <v>#REF!</v>
      </c>
      <c r="F61" s="1" t="s">
        <v>12</v>
      </c>
      <c r="G61" s="232"/>
      <c r="H61" s="222"/>
      <c r="I61" s="342"/>
    </row>
    <row r="62" spans="1:9" ht="24" customHeight="1">
      <c r="A62" s="22"/>
      <c r="B62" s="6"/>
      <c r="C62" s="50" t="s">
        <v>53</v>
      </c>
      <c r="D62" s="366">
        <v>0.1</v>
      </c>
      <c r="E62" s="217" t="e">
        <f>ROUNDDOWN(E56*0.1,1)</f>
        <v>#REF!</v>
      </c>
      <c r="F62" s="1" t="s">
        <v>50</v>
      </c>
      <c r="G62" s="232"/>
      <c r="H62" s="222"/>
      <c r="I62" s="128"/>
    </row>
    <row r="63" spans="1:9" ht="24" customHeight="1">
      <c r="A63" s="22"/>
      <c r="B63" s="6"/>
      <c r="C63" s="50" t="s">
        <v>54</v>
      </c>
      <c r="D63" s="366">
        <v>0.1</v>
      </c>
      <c r="E63" s="217" t="e">
        <f>ROUNDDOWN(E56*0.1,1)</f>
        <v>#REF!</v>
      </c>
      <c r="F63" s="1" t="s">
        <v>50</v>
      </c>
      <c r="G63" s="232"/>
      <c r="H63" s="222"/>
      <c r="I63" s="128"/>
    </row>
    <row r="64" spans="1:9" ht="24" customHeight="1">
      <c r="A64" s="22"/>
      <c r="B64" s="6"/>
      <c r="C64" s="50" t="s">
        <v>55</v>
      </c>
      <c r="D64" s="366">
        <v>0.1</v>
      </c>
      <c r="E64" s="217" t="e">
        <f>ROUNDDOWN(E56*0.1,1)</f>
        <v>#REF!</v>
      </c>
      <c r="F64" s="1" t="s">
        <v>50</v>
      </c>
      <c r="G64" s="232"/>
      <c r="H64" s="222"/>
      <c r="I64" s="128"/>
    </row>
    <row r="65" spans="1:9" ht="24" customHeight="1">
      <c r="A65" s="22"/>
      <c r="B65" s="6"/>
      <c r="C65" s="6"/>
      <c r="D65" s="50"/>
      <c r="E65" s="217"/>
      <c r="F65" s="1"/>
      <c r="G65" s="231"/>
      <c r="H65" s="231"/>
      <c r="I65" s="129"/>
    </row>
    <row r="66" spans="1:9" ht="24" customHeight="1">
      <c r="A66" s="22"/>
      <c r="B66" s="6"/>
      <c r="C66" s="152" t="str">
        <f>(B57)&amp;"　小　計"</f>
        <v>労務費　小　計</v>
      </c>
      <c r="D66" s="95"/>
      <c r="E66" s="215"/>
      <c r="F66" s="1"/>
      <c r="G66" s="231"/>
      <c r="H66" s="222"/>
      <c r="I66" s="129"/>
    </row>
    <row r="67" spans="1:9" ht="24" customHeight="1">
      <c r="A67" s="22"/>
      <c r="B67" s="6"/>
      <c r="C67" s="6"/>
      <c r="D67" s="50"/>
      <c r="E67" s="215"/>
      <c r="F67" s="1"/>
      <c r="G67" s="231"/>
      <c r="H67" s="231"/>
      <c r="I67" s="129"/>
    </row>
    <row r="68" spans="1:9" ht="24" customHeight="1">
      <c r="A68" s="22"/>
      <c r="B68" s="6" t="s">
        <v>15</v>
      </c>
      <c r="C68" s="6"/>
      <c r="D68" s="6" t="s">
        <v>16</v>
      </c>
      <c r="E68" s="215">
        <v>210</v>
      </c>
      <c r="F68" s="1" t="s">
        <v>17</v>
      </c>
      <c r="G68" s="222"/>
      <c r="H68" s="222"/>
      <c r="I68" s="129"/>
    </row>
    <row r="69" spans="1:9" ht="24" customHeight="1">
      <c r="A69" s="22"/>
      <c r="B69" s="6"/>
      <c r="C69" s="6" t="s">
        <v>21</v>
      </c>
      <c r="D69" s="6" t="s">
        <v>251</v>
      </c>
      <c r="E69" s="215">
        <f>E68</f>
        <v>210</v>
      </c>
      <c r="F69" s="1" t="s">
        <v>17</v>
      </c>
      <c r="G69" s="222"/>
      <c r="H69" s="222"/>
      <c r="I69" s="134" t="e">
        <f>#REF!</f>
        <v>#REF!</v>
      </c>
    </row>
    <row r="70" spans="1:9" ht="24" customHeight="1">
      <c r="A70" s="22"/>
      <c r="B70" s="6"/>
      <c r="C70" s="6"/>
      <c r="D70" s="6"/>
      <c r="E70" s="217"/>
      <c r="F70" s="1"/>
      <c r="G70" s="231"/>
      <c r="H70" s="231"/>
      <c r="I70" s="129"/>
    </row>
    <row r="71" spans="1:9" ht="24" customHeight="1">
      <c r="A71" s="22"/>
      <c r="B71" s="50"/>
      <c r="C71" s="152" t="str">
        <f>(B68)&amp;"　小　計"</f>
        <v>消耗材料費　小　計</v>
      </c>
      <c r="D71" s="95"/>
      <c r="E71" s="215"/>
      <c r="F71" s="1"/>
      <c r="G71" s="231"/>
      <c r="H71" s="222"/>
      <c r="I71" s="129"/>
    </row>
    <row r="72" spans="1:9" ht="24" customHeight="1">
      <c r="A72" s="22"/>
      <c r="B72" s="6"/>
      <c r="C72" s="6"/>
      <c r="D72" s="50"/>
      <c r="E72" s="215"/>
      <c r="F72" s="1"/>
      <c r="G72" s="231"/>
      <c r="H72" s="231"/>
      <c r="I72" s="129"/>
    </row>
    <row r="73" spans="1:9" ht="24" customHeight="1">
      <c r="A73" s="22"/>
      <c r="B73" s="6" t="s">
        <v>18</v>
      </c>
      <c r="C73" s="6" t="s">
        <v>19</v>
      </c>
      <c r="D73" s="445">
        <v>145.5</v>
      </c>
      <c r="E73" s="228" t="e">
        <f>ROUNDDOWN(145.5*E56,1)</f>
        <v>#REF!</v>
      </c>
      <c r="F73" s="26" t="s">
        <v>20</v>
      </c>
      <c r="G73" s="235"/>
      <c r="H73" s="222"/>
      <c r="I73" s="203"/>
    </row>
    <row r="74" spans="1:9" ht="24" customHeight="1">
      <c r="A74" s="22"/>
      <c r="B74" s="6"/>
      <c r="C74" s="50"/>
      <c r="D74" s="25"/>
      <c r="E74" s="217"/>
      <c r="F74" s="1"/>
      <c r="G74" s="222"/>
      <c r="H74" s="222"/>
      <c r="I74" s="129"/>
    </row>
    <row r="75" spans="1:9" ht="24" customHeight="1">
      <c r="A75" s="22"/>
      <c r="B75" s="6"/>
      <c r="C75" s="152" t="str">
        <f>(B73)&amp;"　小　計"</f>
        <v>動力費　小　計</v>
      </c>
      <c r="D75" s="95"/>
      <c r="E75" s="215"/>
      <c r="F75" s="1"/>
      <c r="G75" s="231"/>
      <c r="H75" s="222"/>
      <c r="I75" s="129"/>
    </row>
    <row r="76" spans="1:9" ht="24" customHeight="1">
      <c r="A76" s="44"/>
      <c r="B76" s="37"/>
      <c r="C76" s="62"/>
      <c r="D76" s="62"/>
      <c r="E76" s="226"/>
      <c r="F76" s="27"/>
      <c r="G76" s="227"/>
      <c r="H76" s="227"/>
      <c r="I76" s="130"/>
    </row>
    <row r="77" spans="1:9" ht="24" customHeight="1" thickBot="1">
      <c r="A77" s="41"/>
      <c r="B77" s="153" t="s">
        <v>131</v>
      </c>
      <c r="C77" s="54"/>
      <c r="D77" s="154"/>
      <c r="E77" s="218"/>
      <c r="F77" s="2"/>
      <c r="G77" s="225"/>
      <c r="H77" s="225"/>
      <c r="I77" s="131"/>
    </row>
    <row r="78" spans="1:9" ht="24" customHeight="1">
      <c r="A78" s="20"/>
      <c r="B78" s="20"/>
      <c r="C78" s="20"/>
      <c r="D78" s="20"/>
      <c r="E78" s="19"/>
      <c r="F78" s="19"/>
      <c r="G78" s="58"/>
      <c r="H78" s="72"/>
      <c r="I78" s="56" t="s">
        <v>614</v>
      </c>
    </row>
    <row r="79" spans="1:9" ht="24" customHeight="1" thickBot="1">
      <c r="A79" s="20" t="s">
        <v>617</v>
      </c>
      <c r="B79" s="20"/>
      <c r="C79" s="20"/>
      <c r="D79" s="20"/>
      <c r="E79" s="19"/>
      <c r="F79" s="19"/>
      <c r="G79" s="20"/>
      <c r="H79" s="72"/>
      <c r="I79" s="20"/>
    </row>
    <row r="80" spans="1:9" ht="24" customHeight="1" thickBot="1">
      <c r="A80" s="15" t="s">
        <v>0</v>
      </c>
      <c r="B80" s="16" t="s">
        <v>7</v>
      </c>
      <c r="C80" s="16" t="s">
        <v>8</v>
      </c>
      <c r="D80" s="16" t="s">
        <v>1</v>
      </c>
      <c r="E80" s="16" t="s">
        <v>2</v>
      </c>
      <c r="F80" s="16" t="s">
        <v>3</v>
      </c>
      <c r="G80" s="16" t="s">
        <v>4</v>
      </c>
      <c r="H80" s="16" t="s">
        <v>5</v>
      </c>
      <c r="I80" s="10" t="s">
        <v>6</v>
      </c>
    </row>
    <row r="81" spans="1:9" ht="24" customHeight="1">
      <c r="A81" s="21" t="s">
        <v>626</v>
      </c>
      <c r="B81" s="48" t="s">
        <v>285</v>
      </c>
      <c r="C81" s="48"/>
      <c r="D81" s="49" t="s">
        <v>287</v>
      </c>
      <c r="E81" s="240"/>
      <c r="F81" s="11"/>
      <c r="G81" s="230"/>
      <c r="H81" s="230"/>
      <c r="I81" s="127"/>
    </row>
    <row r="82" spans="1:9" ht="24" customHeight="1">
      <c r="A82" s="22" t="s">
        <v>99</v>
      </c>
      <c r="B82" s="6" t="s">
        <v>286</v>
      </c>
      <c r="C82" s="6"/>
      <c r="D82" s="6"/>
      <c r="E82" s="215" t="e">
        <f>#REF!</f>
        <v>#REF!</v>
      </c>
      <c r="F82" s="1" t="s">
        <v>9</v>
      </c>
      <c r="G82" s="231"/>
      <c r="H82" s="231"/>
      <c r="I82" s="164"/>
    </row>
    <row r="83" spans="1:9" ht="24" customHeight="1">
      <c r="A83" s="22"/>
      <c r="B83" s="6" t="s">
        <v>10</v>
      </c>
      <c r="C83" s="6"/>
      <c r="D83" s="6"/>
      <c r="E83" s="215"/>
      <c r="F83" s="1"/>
      <c r="G83" s="231"/>
      <c r="H83" s="222"/>
      <c r="I83" s="125"/>
    </row>
    <row r="84" spans="1:9" ht="24" customHeight="1">
      <c r="A84" s="22"/>
      <c r="B84" s="6"/>
      <c r="C84" s="50" t="s">
        <v>11</v>
      </c>
      <c r="D84" s="366">
        <v>0.1</v>
      </c>
      <c r="E84" s="217" t="e">
        <f>ROUNDDOWN(E82*0.1,1)</f>
        <v>#REF!</v>
      </c>
      <c r="F84" s="1" t="s">
        <v>12</v>
      </c>
      <c r="G84" s="232"/>
      <c r="H84" s="222"/>
      <c r="I84" s="128"/>
    </row>
    <row r="85" spans="1:9" ht="24" customHeight="1">
      <c r="A85" s="22"/>
      <c r="B85" s="6"/>
      <c r="C85" s="50" t="s">
        <v>13</v>
      </c>
      <c r="D85" s="366">
        <v>1</v>
      </c>
      <c r="E85" s="215" t="e">
        <f>ROUNDDOWN(E82*1,1)</f>
        <v>#REF!</v>
      </c>
      <c r="F85" s="1" t="s">
        <v>12</v>
      </c>
      <c r="G85" s="232"/>
      <c r="H85" s="222"/>
      <c r="I85" s="342"/>
    </row>
    <row r="86" spans="1:9" ht="24" customHeight="1">
      <c r="A86" s="22"/>
      <c r="B86" s="6"/>
      <c r="C86" s="50" t="s">
        <v>45</v>
      </c>
      <c r="D86" s="366">
        <v>1</v>
      </c>
      <c r="E86" s="215" t="e">
        <f>ROUNDDOWN(E82*1,1)</f>
        <v>#REF!</v>
      </c>
      <c r="F86" s="1" t="s">
        <v>12</v>
      </c>
      <c r="G86" s="232"/>
      <c r="H86" s="222"/>
      <c r="I86" s="342"/>
    </row>
    <row r="87" spans="1:9" ht="24" customHeight="1">
      <c r="A87" s="22"/>
      <c r="B87" s="6"/>
      <c r="C87" s="50" t="s">
        <v>14</v>
      </c>
      <c r="D87" s="366">
        <v>2</v>
      </c>
      <c r="E87" s="215" t="e">
        <f>ROUNDDOWN(E82*2,1)</f>
        <v>#REF!</v>
      </c>
      <c r="F87" s="1" t="s">
        <v>12</v>
      </c>
      <c r="G87" s="232"/>
      <c r="H87" s="222"/>
      <c r="I87" s="342"/>
    </row>
    <row r="88" spans="1:9" ht="24" customHeight="1">
      <c r="A88" s="22"/>
      <c r="B88" s="6"/>
      <c r="C88" s="50" t="s">
        <v>53</v>
      </c>
      <c r="D88" s="366">
        <v>0.1</v>
      </c>
      <c r="E88" s="217" t="e">
        <f>ROUNDDOWN(E82*0.1,1)</f>
        <v>#REF!</v>
      </c>
      <c r="F88" s="1" t="s">
        <v>50</v>
      </c>
      <c r="G88" s="232"/>
      <c r="H88" s="222"/>
      <c r="I88" s="128"/>
    </row>
    <row r="89" spans="1:9" ht="24" customHeight="1">
      <c r="A89" s="22"/>
      <c r="B89" s="6"/>
      <c r="C89" s="50" t="s">
        <v>54</v>
      </c>
      <c r="D89" s="366">
        <v>0.1</v>
      </c>
      <c r="E89" s="217" t="e">
        <f>ROUNDDOWN(E82*0.1,1)</f>
        <v>#REF!</v>
      </c>
      <c r="F89" s="1" t="s">
        <v>50</v>
      </c>
      <c r="G89" s="232"/>
      <c r="H89" s="222"/>
      <c r="I89" s="128"/>
    </row>
    <row r="90" spans="1:9" ht="24" customHeight="1">
      <c r="A90" s="22"/>
      <c r="B90" s="6"/>
      <c r="C90" s="50" t="s">
        <v>55</v>
      </c>
      <c r="D90" s="366">
        <v>0.1</v>
      </c>
      <c r="E90" s="217" t="e">
        <f>ROUNDDOWN(E82*0.1,1)</f>
        <v>#REF!</v>
      </c>
      <c r="F90" s="1" t="s">
        <v>50</v>
      </c>
      <c r="G90" s="232"/>
      <c r="H90" s="222"/>
      <c r="I90" s="128"/>
    </row>
    <row r="91" spans="1:9" ht="24" customHeight="1">
      <c r="A91" s="22"/>
      <c r="B91" s="6"/>
      <c r="C91" s="6"/>
      <c r="D91" s="50"/>
      <c r="E91" s="217"/>
      <c r="F91" s="1"/>
      <c r="G91" s="231"/>
      <c r="H91" s="231"/>
      <c r="I91" s="129"/>
    </row>
    <row r="92" spans="1:9" ht="24" customHeight="1">
      <c r="A92" s="22"/>
      <c r="B92" s="6"/>
      <c r="C92" s="152" t="str">
        <f>(B83)&amp;"　小　計"</f>
        <v>労務費　小　計</v>
      </c>
      <c r="D92" s="95"/>
      <c r="E92" s="215"/>
      <c r="F92" s="1"/>
      <c r="G92" s="231"/>
      <c r="H92" s="222"/>
      <c r="I92" s="129"/>
    </row>
    <row r="93" spans="1:9" ht="24" customHeight="1">
      <c r="A93" s="22"/>
      <c r="B93" s="6"/>
      <c r="C93" s="6"/>
      <c r="D93" s="50"/>
      <c r="E93" s="215"/>
      <c r="F93" s="1"/>
      <c r="G93" s="231"/>
      <c r="H93" s="231"/>
      <c r="I93" s="129"/>
    </row>
    <row r="94" spans="1:9" ht="24" customHeight="1">
      <c r="A94" s="22"/>
      <c r="B94" s="6" t="s">
        <v>15</v>
      </c>
      <c r="C94" s="6"/>
      <c r="D94" s="6" t="s">
        <v>16</v>
      </c>
      <c r="E94" s="215">
        <v>265</v>
      </c>
      <c r="F94" s="1" t="s">
        <v>17</v>
      </c>
      <c r="G94" s="222"/>
      <c r="H94" s="222"/>
      <c r="I94" s="129"/>
    </row>
    <row r="95" spans="1:9" ht="24" customHeight="1">
      <c r="A95" s="22"/>
      <c r="B95" s="6"/>
      <c r="C95" s="6" t="s">
        <v>21</v>
      </c>
      <c r="D95" s="6" t="s">
        <v>250</v>
      </c>
      <c r="E95" s="215">
        <f>SUM(E94)</f>
        <v>265</v>
      </c>
      <c r="F95" s="1" t="s">
        <v>17</v>
      </c>
      <c r="G95" s="222"/>
      <c r="H95" s="222"/>
      <c r="I95" s="134" t="e">
        <f>#REF!</f>
        <v>#REF!</v>
      </c>
    </row>
    <row r="96" spans="1:9" ht="24" customHeight="1">
      <c r="A96" s="22"/>
      <c r="B96" s="6"/>
      <c r="C96" s="6"/>
      <c r="D96" s="50"/>
      <c r="E96" s="217"/>
      <c r="F96" s="1"/>
      <c r="G96" s="222"/>
      <c r="H96" s="222"/>
      <c r="I96" s="129"/>
    </row>
    <row r="97" spans="1:9" ht="24" customHeight="1">
      <c r="A97" s="22"/>
      <c r="B97" s="50"/>
      <c r="C97" s="152" t="str">
        <f>(B94)&amp;"　小　計"</f>
        <v>消耗材料費　小　計</v>
      </c>
      <c r="D97" s="95"/>
      <c r="E97" s="215"/>
      <c r="F97" s="1"/>
      <c r="G97" s="231"/>
      <c r="H97" s="222"/>
      <c r="I97" s="129"/>
    </row>
    <row r="98" spans="1:9" ht="24" customHeight="1">
      <c r="A98" s="22"/>
      <c r="B98" s="6"/>
      <c r="C98" s="6"/>
      <c r="D98" s="50"/>
      <c r="E98" s="215"/>
      <c r="F98" s="1"/>
      <c r="G98" s="231"/>
      <c r="H98" s="231"/>
      <c r="I98" s="129"/>
    </row>
    <row r="99" spans="1:9" ht="24" customHeight="1">
      <c r="A99" s="22"/>
      <c r="B99" s="6" t="s">
        <v>18</v>
      </c>
      <c r="C99" s="6" t="s">
        <v>19</v>
      </c>
      <c r="D99" s="445">
        <v>145.5</v>
      </c>
      <c r="E99" s="228" t="e">
        <f>ROUNDDOWN(145.5*E82,1)</f>
        <v>#REF!</v>
      </c>
      <c r="F99" s="26" t="s">
        <v>20</v>
      </c>
      <c r="G99" s="235"/>
      <c r="H99" s="222"/>
      <c r="I99" s="203"/>
    </row>
    <row r="100" spans="1:9" ht="24" customHeight="1">
      <c r="A100" s="22"/>
      <c r="B100" s="6"/>
      <c r="C100" s="6"/>
      <c r="D100" s="6"/>
      <c r="E100" s="217"/>
      <c r="F100" s="1"/>
      <c r="G100" s="231"/>
      <c r="H100" s="231"/>
      <c r="I100" s="129"/>
    </row>
    <row r="101" spans="1:9" ht="24" customHeight="1">
      <c r="A101" s="22"/>
      <c r="B101" s="6"/>
      <c r="C101" s="152" t="str">
        <f>(B99)&amp;"　小　計"</f>
        <v>動力費　小　計</v>
      </c>
      <c r="D101" s="95"/>
      <c r="E101" s="217"/>
      <c r="F101" s="1"/>
      <c r="G101" s="231"/>
      <c r="H101" s="222"/>
      <c r="I101" s="129"/>
    </row>
    <row r="102" spans="1:9" ht="24" customHeight="1">
      <c r="A102" s="44"/>
      <c r="B102" s="37"/>
      <c r="C102" s="62"/>
      <c r="D102" s="62"/>
      <c r="E102" s="226"/>
      <c r="F102" s="27"/>
      <c r="G102" s="227"/>
      <c r="H102" s="227"/>
      <c r="I102" s="130"/>
    </row>
    <row r="103" spans="1:9" ht="24" customHeight="1" thickBot="1">
      <c r="A103" s="41"/>
      <c r="B103" s="153" t="s">
        <v>132</v>
      </c>
      <c r="C103" s="54"/>
      <c r="D103" s="154"/>
      <c r="E103" s="218"/>
      <c r="F103" s="2"/>
      <c r="G103" s="225"/>
      <c r="H103" s="225"/>
      <c r="I103" s="131"/>
    </row>
    <row r="104" spans="1:9" ht="24" customHeight="1">
      <c r="A104" s="20"/>
      <c r="B104" s="20"/>
      <c r="C104" s="20"/>
      <c r="D104" s="20"/>
      <c r="E104" s="19"/>
      <c r="F104" s="19"/>
      <c r="G104" s="72"/>
      <c r="H104" s="72"/>
      <c r="I104" s="56" t="s">
        <v>614</v>
      </c>
    </row>
    <row r="105" spans="1:9" ht="24" customHeight="1" thickBot="1">
      <c r="A105" s="20" t="s">
        <v>622</v>
      </c>
      <c r="B105" s="20"/>
      <c r="C105" s="20"/>
      <c r="D105" s="20"/>
      <c r="E105" s="19"/>
      <c r="F105" s="19"/>
      <c r="G105" s="18"/>
      <c r="H105" s="18"/>
      <c r="I105" s="58"/>
    </row>
    <row r="106" spans="1:9" ht="24" customHeight="1" thickBot="1">
      <c r="A106" s="32" t="s">
        <v>0</v>
      </c>
      <c r="B106" s="33" t="s">
        <v>7</v>
      </c>
      <c r="C106" s="33" t="s">
        <v>8</v>
      </c>
      <c r="D106" s="33" t="s">
        <v>1</v>
      </c>
      <c r="E106" s="33" t="s">
        <v>2</v>
      </c>
      <c r="F106" s="33" t="s">
        <v>3</v>
      </c>
      <c r="G106" s="91" t="s">
        <v>4</v>
      </c>
      <c r="H106" s="33" t="s">
        <v>5</v>
      </c>
      <c r="I106" s="34" t="s">
        <v>6</v>
      </c>
    </row>
    <row r="107" spans="1:9" ht="24" customHeight="1">
      <c r="A107" s="31" t="s">
        <v>627</v>
      </c>
      <c r="B107" s="6" t="s">
        <v>25</v>
      </c>
      <c r="C107" s="6"/>
      <c r="D107" s="6"/>
      <c r="E107" s="217"/>
      <c r="F107" s="1"/>
      <c r="G107" s="231"/>
      <c r="H107" s="231"/>
      <c r="I107" s="133"/>
    </row>
    <row r="108" spans="1:9" ht="24" customHeight="1">
      <c r="A108" s="31"/>
      <c r="B108" s="6" t="s">
        <v>288</v>
      </c>
      <c r="C108" s="6"/>
      <c r="D108" s="6"/>
      <c r="E108" s="215">
        <v>3</v>
      </c>
      <c r="F108" s="1" t="s">
        <v>9</v>
      </c>
      <c r="G108" s="222"/>
      <c r="H108" s="231"/>
      <c r="I108" s="133"/>
    </row>
    <row r="109" spans="1:9" ht="24" customHeight="1">
      <c r="A109" s="31"/>
      <c r="B109" s="6" t="s">
        <v>10</v>
      </c>
      <c r="C109" s="6" t="s">
        <v>22</v>
      </c>
      <c r="D109" s="366"/>
      <c r="E109" s="215"/>
      <c r="F109" s="1"/>
      <c r="G109" s="222"/>
      <c r="H109" s="222"/>
      <c r="I109" s="126"/>
    </row>
    <row r="110" spans="1:9" ht="24" customHeight="1">
      <c r="A110" s="31"/>
      <c r="B110" s="6"/>
      <c r="C110" s="6" t="s">
        <v>105</v>
      </c>
      <c r="D110" s="366">
        <v>1</v>
      </c>
      <c r="E110" s="215">
        <f>E108</f>
        <v>3</v>
      </c>
      <c r="F110" s="1" t="s">
        <v>50</v>
      </c>
      <c r="G110" s="232"/>
      <c r="H110" s="222"/>
      <c r="I110" s="128"/>
    </row>
    <row r="111" spans="1:9" ht="24" customHeight="1">
      <c r="A111" s="31"/>
      <c r="B111" s="6"/>
      <c r="C111" s="6" t="s">
        <v>11</v>
      </c>
      <c r="D111" s="366">
        <v>2</v>
      </c>
      <c r="E111" s="215">
        <v>6</v>
      </c>
      <c r="F111" s="1" t="s">
        <v>12</v>
      </c>
      <c r="G111" s="232"/>
      <c r="H111" s="222"/>
      <c r="I111" s="128"/>
    </row>
    <row r="112" spans="1:9" ht="24" customHeight="1">
      <c r="A112" s="31"/>
      <c r="B112" s="6"/>
      <c r="C112" s="6" t="s">
        <v>13</v>
      </c>
      <c r="D112" s="366">
        <v>1</v>
      </c>
      <c r="E112" s="215">
        <v>3</v>
      </c>
      <c r="F112" s="1" t="s">
        <v>12</v>
      </c>
      <c r="G112" s="232"/>
      <c r="H112" s="222"/>
      <c r="I112" s="342"/>
    </row>
    <row r="113" spans="1:9" ht="24" customHeight="1">
      <c r="A113" s="31"/>
      <c r="B113" s="6"/>
      <c r="C113" s="6" t="s">
        <v>45</v>
      </c>
      <c r="D113" s="366">
        <v>1</v>
      </c>
      <c r="E113" s="215">
        <v>3</v>
      </c>
      <c r="F113" s="1" t="s">
        <v>50</v>
      </c>
      <c r="G113" s="232"/>
      <c r="H113" s="222"/>
      <c r="I113" s="342"/>
    </row>
    <row r="114" spans="1:9" ht="24" customHeight="1">
      <c r="A114" s="31"/>
      <c r="B114" s="6"/>
      <c r="C114" s="6" t="s">
        <v>14</v>
      </c>
      <c r="D114" s="366">
        <v>2</v>
      </c>
      <c r="E114" s="215">
        <v>6</v>
      </c>
      <c r="F114" s="1" t="s">
        <v>12</v>
      </c>
      <c r="G114" s="232"/>
      <c r="H114" s="222"/>
      <c r="I114" s="342"/>
    </row>
    <row r="115" spans="1:9" ht="24" customHeight="1">
      <c r="A115" s="63"/>
      <c r="B115" s="37"/>
      <c r="C115" s="37"/>
      <c r="D115" s="366"/>
      <c r="E115" s="226"/>
      <c r="F115" s="27"/>
      <c r="G115" s="227"/>
      <c r="H115" s="227"/>
      <c r="I115" s="126"/>
    </row>
    <row r="116" spans="1:9" ht="24" customHeight="1">
      <c r="A116" s="31"/>
      <c r="B116" s="50"/>
      <c r="C116" s="152" t="str">
        <f>(B109)&amp;"　小　計"</f>
        <v>労務費　小　計</v>
      </c>
      <c r="D116" s="95"/>
      <c r="E116" s="215"/>
      <c r="F116" s="1"/>
      <c r="G116" s="222"/>
      <c r="H116" s="222"/>
      <c r="I116" s="133"/>
    </row>
    <row r="117" spans="1:9" ht="24" customHeight="1">
      <c r="A117" s="31"/>
      <c r="B117" s="6"/>
      <c r="C117" s="37"/>
      <c r="D117" s="37"/>
      <c r="E117" s="215"/>
      <c r="F117" s="1"/>
      <c r="G117" s="231"/>
      <c r="H117" s="231"/>
      <c r="I117" s="133"/>
    </row>
    <row r="118" spans="1:9" ht="24" customHeight="1">
      <c r="A118" s="31"/>
      <c r="B118" s="37" t="s">
        <v>134</v>
      </c>
      <c r="C118" s="37"/>
      <c r="D118" s="37"/>
      <c r="E118" s="226"/>
      <c r="F118" s="27"/>
      <c r="G118" s="227"/>
      <c r="H118" s="227"/>
      <c r="I118" s="126"/>
    </row>
    <row r="119" spans="1:9" ht="24" customHeight="1">
      <c r="A119" s="31"/>
      <c r="B119" s="158" t="s">
        <v>65</v>
      </c>
      <c r="C119" s="6"/>
      <c r="D119" s="148" t="s">
        <v>289</v>
      </c>
      <c r="E119" s="215">
        <v>1</v>
      </c>
      <c r="F119" s="1" t="s">
        <v>49</v>
      </c>
      <c r="G119" s="222"/>
      <c r="H119" s="222"/>
      <c r="I119" s="126"/>
    </row>
    <row r="120" spans="1:9" ht="24" customHeight="1">
      <c r="A120" s="31"/>
      <c r="B120" s="158" t="s">
        <v>26</v>
      </c>
      <c r="C120" s="6"/>
      <c r="D120" s="96"/>
      <c r="E120" s="241">
        <v>1</v>
      </c>
      <c r="F120" s="1" t="s">
        <v>49</v>
      </c>
      <c r="G120" s="222"/>
      <c r="H120" s="222"/>
      <c r="I120" s="163"/>
    </row>
    <row r="121" spans="1:9" ht="24" customHeight="1">
      <c r="A121" s="31"/>
      <c r="B121" s="158" t="s">
        <v>135</v>
      </c>
      <c r="C121" s="6"/>
      <c r="D121" s="6"/>
      <c r="E121" s="241">
        <v>1</v>
      </c>
      <c r="F121" s="1" t="s">
        <v>49</v>
      </c>
      <c r="G121" s="222"/>
      <c r="H121" s="222"/>
      <c r="I121" s="126"/>
    </row>
    <row r="122" spans="1:9" ht="24" customHeight="1">
      <c r="A122" s="63"/>
      <c r="B122" s="37"/>
      <c r="C122" s="37"/>
      <c r="D122" s="37"/>
      <c r="E122" s="226"/>
      <c r="F122" s="27"/>
      <c r="G122" s="227"/>
      <c r="H122" s="227"/>
      <c r="I122" s="126"/>
    </row>
    <row r="123" spans="1:9" ht="24" customHeight="1">
      <c r="A123" s="31"/>
      <c r="B123" s="50"/>
      <c r="C123" s="152" t="str">
        <f>(B118)&amp;"　小　計"</f>
        <v>その他　小　計</v>
      </c>
      <c r="D123" s="95"/>
      <c r="E123" s="241"/>
      <c r="F123" s="1"/>
      <c r="G123" s="222"/>
      <c r="H123" s="222"/>
      <c r="I123" s="134"/>
    </row>
    <row r="124" spans="1:9" ht="24" customHeight="1">
      <c r="A124" s="63"/>
      <c r="B124" s="37"/>
      <c r="C124" s="37"/>
      <c r="D124" s="37"/>
      <c r="E124" s="226"/>
      <c r="F124" s="27"/>
      <c r="G124" s="227"/>
      <c r="H124" s="227"/>
      <c r="I124" s="126"/>
    </row>
    <row r="125" spans="1:9" ht="24" customHeight="1">
      <c r="A125" s="63"/>
      <c r="B125" s="37"/>
      <c r="C125" s="37"/>
      <c r="D125" s="37"/>
      <c r="E125" s="226"/>
      <c r="F125" s="27"/>
      <c r="G125" s="227"/>
      <c r="H125" s="227"/>
      <c r="I125" s="126"/>
    </row>
    <row r="126" spans="1:9" ht="24" customHeight="1">
      <c r="A126" s="63"/>
      <c r="B126" s="37"/>
      <c r="C126" s="37"/>
      <c r="D126" s="37"/>
      <c r="E126" s="226"/>
      <c r="F126" s="27"/>
      <c r="G126" s="227"/>
      <c r="H126" s="227"/>
      <c r="I126" s="126"/>
    </row>
    <row r="127" spans="1:9" ht="24" customHeight="1">
      <c r="A127" s="63"/>
      <c r="B127" s="37"/>
      <c r="C127" s="37"/>
      <c r="D127" s="37"/>
      <c r="E127" s="226"/>
      <c r="F127" s="27"/>
      <c r="G127" s="227"/>
      <c r="H127" s="227"/>
      <c r="I127" s="126"/>
    </row>
    <row r="128" spans="1:9" ht="24" customHeight="1">
      <c r="A128" s="63"/>
      <c r="B128" s="37"/>
      <c r="C128" s="37"/>
      <c r="D128" s="37"/>
      <c r="E128" s="226"/>
      <c r="F128" s="27"/>
      <c r="G128" s="227"/>
      <c r="H128" s="227"/>
      <c r="I128" s="126"/>
    </row>
    <row r="129" spans="1:9" ht="24" customHeight="1" thickBot="1">
      <c r="A129" s="43"/>
      <c r="B129" s="153" t="str">
        <f>(A107)&amp;"　計"</f>
        <v>5.検層費　計</v>
      </c>
      <c r="C129" s="54"/>
      <c r="D129" s="154"/>
      <c r="E129" s="218"/>
      <c r="F129" s="2"/>
      <c r="G129" s="239"/>
      <c r="H129" s="239"/>
      <c r="I129" s="137"/>
    </row>
    <row r="130" spans="1:9" ht="24" customHeight="1">
      <c r="A130" s="20"/>
      <c r="B130" s="20"/>
      <c r="C130" s="20"/>
      <c r="D130" s="20"/>
      <c r="E130" s="19"/>
      <c r="F130" s="19"/>
      <c r="G130" s="58"/>
      <c r="H130" s="72"/>
      <c r="I130" s="56" t="s">
        <v>614</v>
      </c>
    </row>
    <row r="131" spans="1:9" ht="24" customHeight="1" thickBot="1">
      <c r="A131" s="20" t="s">
        <v>629</v>
      </c>
      <c r="B131" s="20"/>
      <c r="C131" s="20"/>
      <c r="D131" s="20"/>
      <c r="E131" s="19"/>
      <c r="F131" s="19"/>
      <c r="G131" s="20"/>
      <c r="H131" s="18"/>
      <c r="I131" s="58"/>
    </row>
    <row r="132" spans="1:9" ht="24" customHeight="1" thickBot="1">
      <c r="A132" s="32" t="s">
        <v>0</v>
      </c>
      <c r="B132" s="33" t="s">
        <v>7</v>
      </c>
      <c r="C132" s="33" t="s">
        <v>8</v>
      </c>
      <c r="D132" s="33" t="s">
        <v>1</v>
      </c>
      <c r="E132" s="33" t="s">
        <v>2</v>
      </c>
      <c r="F132" s="33" t="s">
        <v>3</v>
      </c>
      <c r="G132" s="33" t="s">
        <v>4</v>
      </c>
      <c r="H132" s="33" t="s">
        <v>5</v>
      </c>
      <c r="I132" s="34" t="s">
        <v>6</v>
      </c>
    </row>
    <row r="133" spans="1:9" ht="24" customHeight="1">
      <c r="A133" s="36" t="s">
        <v>628</v>
      </c>
      <c r="B133" s="49"/>
      <c r="C133" s="49"/>
      <c r="D133" s="49"/>
      <c r="E133" s="237"/>
      <c r="F133" s="3"/>
      <c r="G133" s="220"/>
      <c r="H133" s="238"/>
      <c r="I133" s="132"/>
    </row>
    <row r="134" spans="1:9" ht="24" customHeight="1">
      <c r="A134" s="31"/>
      <c r="B134" s="6" t="s">
        <v>10</v>
      </c>
      <c r="C134" s="6" t="s">
        <v>22</v>
      </c>
      <c r="D134" s="6"/>
      <c r="E134" s="215">
        <v>7</v>
      </c>
      <c r="F134" s="1" t="s">
        <v>9</v>
      </c>
      <c r="G134" s="222"/>
      <c r="H134" s="222"/>
      <c r="I134" s="126"/>
    </row>
    <row r="135" spans="1:9" ht="24" customHeight="1">
      <c r="A135" s="31"/>
      <c r="B135" s="6"/>
      <c r="C135" s="6" t="s">
        <v>11</v>
      </c>
      <c r="D135" s="6"/>
      <c r="E135" s="215">
        <v>7</v>
      </c>
      <c r="F135" s="1" t="s">
        <v>12</v>
      </c>
      <c r="G135" s="232"/>
      <c r="H135" s="222"/>
      <c r="I135" s="128"/>
    </row>
    <row r="136" spans="1:9" ht="24" customHeight="1">
      <c r="A136" s="31"/>
      <c r="B136" s="6"/>
      <c r="C136" s="6" t="s">
        <v>13</v>
      </c>
      <c r="D136" s="6"/>
      <c r="E136" s="215">
        <v>7</v>
      </c>
      <c r="F136" s="1" t="s">
        <v>12</v>
      </c>
      <c r="G136" s="232"/>
      <c r="H136" s="222"/>
      <c r="I136" s="342"/>
    </row>
    <row r="137" spans="1:9" ht="24" customHeight="1">
      <c r="A137" s="31"/>
      <c r="B137" s="6"/>
      <c r="C137" s="6" t="s">
        <v>23</v>
      </c>
      <c r="D137" s="6"/>
      <c r="E137" s="215">
        <v>7</v>
      </c>
      <c r="F137" s="1" t="s">
        <v>12</v>
      </c>
      <c r="G137" s="232"/>
      <c r="H137" s="222"/>
      <c r="I137" s="342"/>
    </row>
    <row r="138" spans="1:9" ht="24" customHeight="1">
      <c r="A138" s="31"/>
      <c r="B138" s="6"/>
      <c r="C138" s="6" t="s">
        <v>14</v>
      </c>
      <c r="D138" s="6"/>
      <c r="E138" s="215">
        <v>19</v>
      </c>
      <c r="F138" s="1" t="s">
        <v>12</v>
      </c>
      <c r="G138" s="232"/>
      <c r="H138" s="222"/>
      <c r="I138" s="342"/>
    </row>
    <row r="139" spans="1:9" ht="24" customHeight="1">
      <c r="A139" s="31"/>
      <c r="B139" s="6"/>
      <c r="C139" s="6" t="s">
        <v>55</v>
      </c>
      <c r="D139" s="139" t="s">
        <v>126</v>
      </c>
      <c r="E139" s="215">
        <v>1</v>
      </c>
      <c r="F139" s="1" t="s">
        <v>50</v>
      </c>
      <c r="G139" s="232"/>
      <c r="H139" s="222"/>
      <c r="I139" s="128"/>
    </row>
    <row r="140" spans="1:9" ht="24" customHeight="1">
      <c r="A140" s="31"/>
      <c r="B140" s="38"/>
      <c r="C140" s="38"/>
      <c r="D140" s="38"/>
      <c r="E140" s="298"/>
      <c r="F140" s="39"/>
      <c r="G140" s="244"/>
      <c r="H140" s="222"/>
      <c r="I140" s="159"/>
    </row>
    <row r="141" spans="1:9" ht="24" customHeight="1">
      <c r="A141" s="31"/>
      <c r="B141" s="6"/>
      <c r="C141" s="152" t="str">
        <f>(B134)&amp;"　小　計"</f>
        <v>労務費　小　計</v>
      </c>
      <c r="D141" s="95"/>
      <c r="E141" s="217"/>
      <c r="F141" s="1"/>
      <c r="G141" s="231"/>
      <c r="H141" s="222"/>
      <c r="I141" s="126"/>
    </row>
    <row r="142" spans="1:9" ht="24" customHeight="1">
      <c r="A142" s="63"/>
      <c r="B142" s="37"/>
      <c r="C142" s="37"/>
      <c r="D142" s="37"/>
      <c r="E142" s="226"/>
      <c r="F142" s="27"/>
      <c r="G142" s="227"/>
      <c r="H142" s="227"/>
      <c r="I142" s="126"/>
    </row>
    <row r="143" spans="1:9" ht="24" customHeight="1">
      <c r="A143" s="31"/>
      <c r="B143" s="6" t="s">
        <v>24</v>
      </c>
      <c r="C143" s="6"/>
      <c r="D143" s="6"/>
      <c r="E143" s="217"/>
      <c r="F143" s="1"/>
      <c r="G143" s="222"/>
      <c r="H143" s="222"/>
      <c r="I143" s="126"/>
    </row>
    <row r="144" spans="1:9" ht="24" customHeight="1">
      <c r="A144" s="31"/>
      <c r="B144" s="50"/>
      <c r="C144" s="6" t="s">
        <v>290</v>
      </c>
      <c r="D144" s="6"/>
      <c r="E144" s="215">
        <v>4</v>
      </c>
      <c r="F144" s="1" t="s">
        <v>51</v>
      </c>
      <c r="G144" s="222"/>
      <c r="H144" s="222"/>
      <c r="I144" s="126"/>
    </row>
    <row r="145" spans="1:9" ht="24" customHeight="1">
      <c r="A145" s="31"/>
      <c r="B145" s="6"/>
      <c r="C145" s="7" t="s">
        <v>137</v>
      </c>
      <c r="D145" s="6"/>
      <c r="E145" s="215"/>
      <c r="F145" s="1"/>
      <c r="G145" s="222"/>
      <c r="H145" s="222"/>
      <c r="I145" s="126"/>
    </row>
    <row r="146" spans="1:9" ht="24" customHeight="1">
      <c r="A146" s="31"/>
      <c r="B146" s="6"/>
      <c r="C146" s="6" t="s">
        <v>293</v>
      </c>
      <c r="D146" s="6"/>
      <c r="E146" s="215">
        <v>60</v>
      </c>
      <c r="F146" s="1" t="s">
        <v>51</v>
      </c>
      <c r="G146" s="222"/>
      <c r="H146" s="222"/>
      <c r="I146" s="126"/>
    </row>
    <row r="147" spans="1:9" ht="24" customHeight="1">
      <c r="A147" s="31"/>
      <c r="B147" s="50"/>
      <c r="C147" s="7" t="s">
        <v>138</v>
      </c>
      <c r="D147" s="6"/>
      <c r="E147" s="215"/>
      <c r="F147" s="1"/>
      <c r="G147" s="232"/>
      <c r="H147" s="222"/>
      <c r="I147" s="126"/>
    </row>
    <row r="148" spans="1:9" ht="24" customHeight="1">
      <c r="A148" s="31"/>
      <c r="B148" s="50"/>
      <c r="C148" s="6" t="s">
        <v>171</v>
      </c>
      <c r="D148" s="6"/>
      <c r="E148" s="215">
        <v>40</v>
      </c>
      <c r="F148" s="1" t="s">
        <v>51</v>
      </c>
      <c r="G148" s="222"/>
      <c r="H148" s="222"/>
      <c r="I148" s="126"/>
    </row>
    <row r="149" spans="1:9" ht="24" customHeight="1">
      <c r="A149" s="31"/>
      <c r="B149" s="50"/>
      <c r="C149" s="7" t="s">
        <v>139</v>
      </c>
      <c r="D149" s="6"/>
      <c r="E149" s="215"/>
      <c r="F149" s="1"/>
      <c r="G149" s="232"/>
      <c r="H149" s="222"/>
      <c r="I149" s="126"/>
    </row>
    <row r="150" spans="1:9" ht="24" customHeight="1">
      <c r="A150" s="31"/>
      <c r="B150" s="50"/>
      <c r="C150" s="6" t="s">
        <v>171</v>
      </c>
      <c r="D150" s="6"/>
      <c r="E150" s="215">
        <v>50</v>
      </c>
      <c r="F150" s="1" t="s">
        <v>51</v>
      </c>
      <c r="G150" s="222"/>
      <c r="H150" s="222"/>
      <c r="I150" s="126"/>
    </row>
    <row r="151" spans="1:9" ht="24" customHeight="1">
      <c r="A151" s="31"/>
      <c r="B151" s="50"/>
      <c r="C151" s="7" t="s">
        <v>140</v>
      </c>
      <c r="D151" s="6"/>
      <c r="E151" s="215"/>
      <c r="F151" s="1"/>
      <c r="G151" s="232"/>
      <c r="H151" s="222"/>
      <c r="I151" s="126"/>
    </row>
    <row r="152" spans="1:9" ht="24" customHeight="1">
      <c r="A152" s="31"/>
      <c r="B152" s="6"/>
      <c r="C152" s="6" t="s">
        <v>291</v>
      </c>
      <c r="D152" s="6" t="s">
        <v>292</v>
      </c>
      <c r="E152" s="215">
        <v>217.6</v>
      </c>
      <c r="F152" s="1" t="s">
        <v>97</v>
      </c>
      <c r="G152" s="222"/>
      <c r="H152" s="222"/>
      <c r="I152" s="126"/>
    </row>
    <row r="153" spans="1:9" ht="24" customHeight="1">
      <c r="A153" s="63"/>
      <c r="B153" s="37"/>
      <c r="C153" s="37" t="s">
        <v>48</v>
      </c>
      <c r="D153" s="37" t="s">
        <v>127</v>
      </c>
      <c r="E153" s="216">
        <v>1</v>
      </c>
      <c r="F153" s="27" t="s">
        <v>70</v>
      </c>
      <c r="G153" s="227"/>
      <c r="H153" s="222"/>
      <c r="I153" s="138"/>
    </row>
    <row r="154" spans="1:9" ht="24" customHeight="1">
      <c r="A154" s="31"/>
      <c r="B154" s="38"/>
      <c r="C154" s="38" t="s">
        <v>48</v>
      </c>
      <c r="D154" s="38" t="s">
        <v>69</v>
      </c>
      <c r="E154" s="298">
        <v>1</v>
      </c>
      <c r="F154" s="39" t="s">
        <v>70</v>
      </c>
      <c r="G154" s="243"/>
      <c r="H154" s="222"/>
      <c r="I154" s="159"/>
    </row>
    <row r="155" spans="1:9" ht="24" customHeight="1" thickBot="1">
      <c r="A155" s="157"/>
      <c r="B155" s="160"/>
      <c r="C155" s="160" t="s">
        <v>81</v>
      </c>
      <c r="D155" s="160" t="s">
        <v>141</v>
      </c>
      <c r="E155" s="299">
        <v>1</v>
      </c>
      <c r="F155" s="161" t="s">
        <v>49</v>
      </c>
      <c r="G155" s="245"/>
      <c r="H155" s="246"/>
      <c r="I155" s="300"/>
    </row>
    <row r="156" spans="1:9" ht="24" customHeight="1">
      <c r="A156" s="20"/>
      <c r="B156" s="20"/>
      <c r="C156" s="58"/>
      <c r="D156" s="20"/>
      <c r="E156" s="19"/>
      <c r="F156" s="19"/>
      <c r="G156" s="58"/>
      <c r="H156" s="72"/>
      <c r="I156" s="56" t="s">
        <v>614</v>
      </c>
    </row>
    <row r="157" spans="1:9" ht="24" customHeight="1" thickBot="1">
      <c r="A157" s="9" t="s">
        <v>630</v>
      </c>
      <c r="B157" s="9"/>
      <c r="C157" s="9"/>
      <c r="D157" s="9"/>
      <c r="E157" s="40"/>
      <c r="F157" s="40"/>
      <c r="G157" s="9"/>
      <c r="H157" s="69"/>
      <c r="I157" s="65"/>
    </row>
    <row r="158" spans="1:9" ht="24" customHeight="1" thickBot="1">
      <c r="A158" s="15" t="s">
        <v>0</v>
      </c>
      <c r="B158" s="16"/>
      <c r="C158" s="16" t="s">
        <v>8</v>
      </c>
      <c r="D158" s="16" t="s">
        <v>1</v>
      </c>
      <c r="E158" s="16" t="s">
        <v>2</v>
      </c>
      <c r="F158" s="16" t="s">
        <v>3</v>
      </c>
      <c r="G158" s="16" t="s">
        <v>4</v>
      </c>
      <c r="H158" s="16" t="s">
        <v>5</v>
      </c>
      <c r="I158" s="10" t="s">
        <v>6</v>
      </c>
    </row>
    <row r="159" spans="1:9" ht="24" customHeight="1">
      <c r="A159" s="63"/>
      <c r="B159" s="37"/>
      <c r="C159" s="37" t="s">
        <v>103</v>
      </c>
      <c r="D159" s="62" t="s">
        <v>108</v>
      </c>
      <c r="E159" s="216">
        <v>1</v>
      </c>
      <c r="F159" s="27" t="s">
        <v>49</v>
      </c>
      <c r="G159" s="301"/>
      <c r="H159" s="227"/>
      <c r="I159" s="135" t="s">
        <v>104</v>
      </c>
    </row>
    <row r="160" spans="1:9" ht="24" customHeight="1">
      <c r="A160" s="22"/>
      <c r="B160" s="6"/>
      <c r="C160" s="6" t="s">
        <v>103</v>
      </c>
      <c r="D160" s="50" t="s">
        <v>109</v>
      </c>
      <c r="E160" s="215">
        <v>1</v>
      </c>
      <c r="F160" s="1" t="s">
        <v>49</v>
      </c>
      <c r="G160" s="249"/>
      <c r="H160" s="227"/>
      <c r="I160" s="129" t="s">
        <v>104</v>
      </c>
    </row>
    <row r="161" spans="1:9" ht="24" customHeight="1">
      <c r="A161" s="63"/>
      <c r="B161" s="37"/>
      <c r="C161" s="37"/>
      <c r="D161" s="37"/>
      <c r="E161" s="216"/>
      <c r="F161" s="27"/>
      <c r="G161" s="227"/>
      <c r="H161" s="227"/>
      <c r="I161" s="126"/>
    </row>
    <row r="162" spans="1:9" ht="24" customHeight="1">
      <c r="A162" s="22"/>
      <c r="B162" s="6"/>
      <c r="C162" s="152" t="str">
        <f>(B143)&amp;"　小　計"</f>
        <v>材料費　小　計</v>
      </c>
      <c r="D162" s="95"/>
      <c r="E162" s="217"/>
      <c r="F162" s="1"/>
      <c r="G162" s="249"/>
      <c r="H162" s="222"/>
      <c r="I162" s="129"/>
    </row>
    <row r="163" spans="1:9" ht="24" customHeight="1">
      <c r="A163" s="22"/>
      <c r="B163" s="50"/>
      <c r="C163" s="6"/>
      <c r="D163" s="24"/>
      <c r="E163" s="217"/>
      <c r="F163" s="1"/>
      <c r="G163" s="222"/>
      <c r="H163" s="222"/>
      <c r="I163" s="125"/>
    </row>
    <row r="164" spans="1:9" ht="24" customHeight="1">
      <c r="A164" s="22"/>
      <c r="B164" s="6" t="s">
        <v>100</v>
      </c>
      <c r="C164" s="6"/>
      <c r="D164" s="50"/>
      <c r="E164" s="250"/>
      <c r="F164" s="1"/>
      <c r="G164" s="235"/>
      <c r="H164" s="222"/>
      <c r="I164" s="203"/>
    </row>
    <row r="165" spans="1:9" ht="24" customHeight="1">
      <c r="A165" s="63"/>
      <c r="B165" s="37"/>
      <c r="C165" s="6" t="s">
        <v>101</v>
      </c>
      <c r="D165" s="445">
        <v>145.5</v>
      </c>
      <c r="E165" s="250">
        <f>ROUNDDOWN(145.5*E135,0)</f>
        <v>1018</v>
      </c>
      <c r="F165" s="1" t="s">
        <v>102</v>
      </c>
      <c r="G165" s="235"/>
      <c r="H165" s="222"/>
      <c r="I165" s="203"/>
    </row>
    <row r="166" spans="1:9" ht="24" customHeight="1">
      <c r="A166" s="63"/>
      <c r="B166" s="37"/>
      <c r="C166" s="37"/>
      <c r="D166" s="37"/>
      <c r="E166" s="216"/>
      <c r="F166" s="27"/>
      <c r="G166" s="227"/>
      <c r="H166" s="227"/>
      <c r="I166" s="138"/>
    </row>
    <row r="167" spans="1:9" ht="24" customHeight="1">
      <c r="A167" s="22"/>
      <c r="B167" s="6"/>
      <c r="C167" s="152" t="str">
        <f>(B164)&amp;"　小　計"</f>
        <v>動力費　小　計</v>
      </c>
      <c r="D167" s="95"/>
      <c r="E167" s="217"/>
      <c r="F167" s="1"/>
      <c r="G167" s="231"/>
      <c r="H167" s="222"/>
      <c r="I167" s="129"/>
    </row>
    <row r="168" spans="1:9" ht="24" customHeight="1">
      <c r="A168" s="66"/>
      <c r="B168" s="67"/>
      <c r="C168" s="67"/>
      <c r="D168" s="67"/>
      <c r="E168" s="247"/>
      <c r="F168" s="8"/>
      <c r="G168" s="248"/>
      <c r="H168" s="227"/>
      <c r="I168" s="140"/>
    </row>
    <row r="169" spans="1:9" ht="24" customHeight="1">
      <c r="A169" s="22"/>
      <c r="B169" s="6"/>
      <c r="C169" s="6"/>
      <c r="D169" s="50"/>
      <c r="E169" s="215"/>
      <c r="F169" s="1"/>
      <c r="G169" s="249"/>
      <c r="H169" s="227"/>
      <c r="I169" s="129"/>
    </row>
    <row r="170" spans="1:9" ht="24" customHeight="1">
      <c r="A170" s="22"/>
      <c r="B170" s="50"/>
      <c r="C170" s="6"/>
      <c r="D170" s="24"/>
      <c r="E170" s="217"/>
      <c r="F170" s="1"/>
      <c r="G170" s="222"/>
      <c r="H170" s="222"/>
      <c r="I170" s="125"/>
    </row>
    <row r="171" spans="1:9" ht="24" customHeight="1">
      <c r="A171" s="22"/>
      <c r="B171" s="6"/>
      <c r="C171" s="6"/>
      <c r="D171" s="24"/>
      <c r="E171" s="217"/>
      <c r="F171" s="1"/>
      <c r="G171" s="222"/>
      <c r="H171" s="231"/>
      <c r="I171" s="129"/>
    </row>
    <row r="172" spans="1:9" ht="24" customHeight="1">
      <c r="A172" s="22"/>
      <c r="B172" s="50"/>
      <c r="C172" s="6"/>
      <c r="D172" s="64"/>
      <c r="E172" s="217"/>
      <c r="F172" s="1"/>
      <c r="G172" s="222"/>
      <c r="H172" s="222"/>
      <c r="I172" s="125"/>
    </row>
    <row r="173" spans="1:9" ht="24" customHeight="1">
      <c r="A173" s="22"/>
      <c r="B173" s="50"/>
      <c r="C173" s="6"/>
      <c r="D173" s="24"/>
      <c r="E173" s="217"/>
      <c r="F173" s="1"/>
      <c r="G173" s="222"/>
      <c r="H173" s="222"/>
      <c r="I173" s="125"/>
    </row>
    <row r="174" spans="1:9" ht="24" customHeight="1">
      <c r="A174" s="22"/>
      <c r="B174" s="50"/>
      <c r="C174" s="6"/>
      <c r="D174" s="64"/>
      <c r="E174" s="217"/>
      <c r="F174" s="1"/>
      <c r="G174" s="222"/>
      <c r="H174" s="222"/>
      <c r="I174" s="125"/>
    </row>
    <row r="175" spans="1:9" ht="24" customHeight="1">
      <c r="A175" s="22"/>
      <c r="B175" s="50"/>
      <c r="C175" s="6"/>
      <c r="D175" s="24"/>
      <c r="E175" s="217"/>
      <c r="F175" s="1"/>
      <c r="G175" s="222"/>
      <c r="H175" s="222"/>
      <c r="I175" s="125"/>
    </row>
    <row r="176" spans="1:9" ht="24" customHeight="1">
      <c r="A176" s="22"/>
      <c r="B176" s="50"/>
      <c r="C176" s="6"/>
      <c r="D176" s="50"/>
      <c r="E176" s="217"/>
      <c r="F176" s="1"/>
      <c r="G176" s="222"/>
      <c r="H176" s="222"/>
      <c r="I176" s="125"/>
    </row>
    <row r="177" spans="1:9" ht="24" customHeight="1">
      <c r="A177" s="22"/>
      <c r="B177" s="50"/>
      <c r="C177" s="6"/>
      <c r="D177" s="50"/>
      <c r="E177" s="217"/>
      <c r="F177" s="1"/>
      <c r="G177" s="222"/>
      <c r="H177" s="222"/>
      <c r="I177" s="125"/>
    </row>
    <row r="178" spans="1:9" ht="24" customHeight="1">
      <c r="A178" s="22"/>
      <c r="B178" s="50"/>
      <c r="C178" s="6"/>
      <c r="D178" s="50"/>
      <c r="E178" s="217"/>
      <c r="F178" s="1"/>
      <c r="G178" s="222"/>
      <c r="H178" s="222"/>
      <c r="I178" s="125"/>
    </row>
    <row r="179" spans="1:9" ht="24" customHeight="1">
      <c r="A179" s="22"/>
      <c r="B179" s="50"/>
      <c r="C179" s="6"/>
      <c r="D179" s="50"/>
      <c r="E179" s="217"/>
      <c r="F179" s="1"/>
      <c r="G179" s="222"/>
      <c r="H179" s="222"/>
      <c r="I179" s="125"/>
    </row>
    <row r="180" spans="1:9" ht="24" customHeight="1">
      <c r="A180" s="22"/>
      <c r="B180" s="50"/>
      <c r="C180" s="6"/>
      <c r="D180" s="50"/>
      <c r="E180" s="217"/>
      <c r="F180" s="1"/>
      <c r="G180" s="222"/>
      <c r="H180" s="222"/>
      <c r="I180" s="129"/>
    </row>
    <row r="181" spans="1:9" ht="24" customHeight="1" thickBot="1">
      <c r="A181" s="43"/>
      <c r="B181" s="153" t="str">
        <f>(A133)&amp;"　計"</f>
        <v>6.ケーシング挿入費　計</v>
      </c>
      <c r="C181" s="54"/>
      <c r="D181" s="154"/>
      <c r="E181" s="218"/>
      <c r="F181" s="2"/>
      <c r="G181" s="239"/>
      <c r="H181" s="239"/>
      <c r="I181" s="137"/>
    </row>
    <row r="182" spans="1:9" ht="24" customHeight="1">
      <c r="A182" s="20"/>
      <c r="B182" s="20"/>
      <c r="C182" s="20"/>
      <c r="D182" s="20"/>
      <c r="E182" s="19"/>
      <c r="F182" s="19"/>
      <c r="G182" s="20"/>
      <c r="H182" s="18"/>
      <c r="I182" s="56" t="s">
        <v>614</v>
      </c>
    </row>
    <row r="183" spans="1:9" ht="24" customHeight="1" thickBot="1">
      <c r="A183" s="20" t="s">
        <v>631</v>
      </c>
      <c r="B183" s="20"/>
      <c r="C183" s="20"/>
      <c r="D183" s="20"/>
      <c r="E183" s="19"/>
      <c r="F183" s="19"/>
      <c r="G183" s="20"/>
      <c r="H183" s="18"/>
      <c r="I183" s="58"/>
    </row>
    <row r="184" spans="1:9" ht="24" customHeight="1" thickBot="1">
      <c r="A184" s="15" t="s">
        <v>0</v>
      </c>
      <c r="B184" s="16" t="s">
        <v>7</v>
      </c>
      <c r="C184" s="16" t="s">
        <v>8</v>
      </c>
      <c r="D184" s="16" t="s">
        <v>1</v>
      </c>
      <c r="E184" s="16" t="s">
        <v>2</v>
      </c>
      <c r="F184" s="16" t="s">
        <v>3</v>
      </c>
      <c r="G184" s="16" t="s">
        <v>4</v>
      </c>
      <c r="H184" s="16" t="s">
        <v>5</v>
      </c>
      <c r="I184" s="17" t="s">
        <v>6</v>
      </c>
    </row>
    <row r="185" spans="1:9" ht="24" customHeight="1">
      <c r="A185" s="42" t="s">
        <v>632</v>
      </c>
      <c r="B185" s="48"/>
      <c r="C185" s="48"/>
      <c r="D185" s="48"/>
      <c r="E185" s="214">
        <v>2</v>
      </c>
      <c r="F185" s="11" t="s">
        <v>9</v>
      </c>
      <c r="G185" s="230"/>
      <c r="H185" s="230"/>
      <c r="I185" s="127"/>
    </row>
    <row r="186" spans="1:9" ht="24" customHeight="1">
      <c r="A186" s="31"/>
      <c r="B186" s="6" t="s">
        <v>10</v>
      </c>
      <c r="C186" s="6" t="s">
        <v>22</v>
      </c>
      <c r="D186" s="6"/>
      <c r="E186" s="215"/>
      <c r="F186" s="1"/>
      <c r="G186" s="222"/>
      <c r="H186" s="222"/>
      <c r="I186" s="126"/>
    </row>
    <row r="187" spans="1:9" ht="24" customHeight="1">
      <c r="A187" s="31"/>
      <c r="B187" s="6"/>
      <c r="C187" s="6" t="s">
        <v>11</v>
      </c>
      <c r="D187" s="366">
        <v>1</v>
      </c>
      <c r="E187" s="215">
        <f>ROUNDDOWN($E$185*1,0)</f>
        <v>2</v>
      </c>
      <c r="F187" s="1" t="s">
        <v>12</v>
      </c>
      <c r="G187" s="232"/>
      <c r="H187" s="222"/>
      <c r="I187" s="128"/>
    </row>
    <row r="188" spans="1:9" ht="24" customHeight="1">
      <c r="A188" s="31"/>
      <c r="B188" s="6"/>
      <c r="C188" s="6" t="s">
        <v>13</v>
      </c>
      <c r="D188" s="366">
        <v>1</v>
      </c>
      <c r="E188" s="215">
        <f>ROUNDDOWN($E$185*1,0)</f>
        <v>2</v>
      </c>
      <c r="F188" s="1" t="s">
        <v>12</v>
      </c>
      <c r="G188" s="232"/>
      <c r="H188" s="222"/>
      <c r="I188" s="342"/>
    </row>
    <row r="189" spans="1:9" ht="24" customHeight="1">
      <c r="A189" s="31"/>
      <c r="B189" s="6"/>
      <c r="C189" s="6" t="s">
        <v>23</v>
      </c>
      <c r="D189" s="366">
        <v>1</v>
      </c>
      <c r="E189" s="215">
        <f>ROUNDDOWN($E$185*1,0)</f>
        <v>2</v>
      </c>
      <c r="F189" s="1" t="s">
        <v>12</v>
      </c>
      <c r="G189" s="232"/>
      <c r="H189" s="222"/>
      <c r="I189" s="342"/>
    </row>
    <row r="190" spans="1:9" ht="24" customHeight="1">
      <c r="A190" s="31"/>
      <c r="B190" s="6"/>
      <c r="C190" s="6" t="s">
        <v>14</v>
      </c>
      <c r="D190" s="366">
        <v>1</v>
      </c>
      <c r="E190" s="215">
        <f>ROUNDDOWN($E$185*1,0)</f>
        <v>2</v>
      </c>
      <c r="F190" s="1" t="s">
        <v>12</v>
      </c>
      <c r="G190" s="232"/>
      <c r="H190" s="222"/>
      <c r="I190" s="342"/>
    </row>
    <row r="191" spans="1:9" ht="24" customHeight="1">
      <c r="A191" s="31"/>
      <c r="B191" s="50"/>
      <c r="C191" s="6"/>
      <c r="D191" s="50"/>
      <c r="E191" s="217"/>
      <c r="F191" s="1"/>
      <c r="G191" s="222"/>
      <c r="H191" s="222"/>
      <c r="I191" s="126"/>
    </row>
    <row r="192" spans="1:9" ht="24" customHeight="1">
      <c r="A192" s="31"/>
      <c r="B192" s="50"/>
      <c r="C192" s="152" t="str">
        <f>(B186)&amp;"　小　計"</f>
        <v>労務費　小　計</v>
      </c>
      <c r="D192" s="95"/>
      <c r="E192" s="215"/>
      <c r="F192" s="1"/>
      <c r="G192" s="231"/>
      <c r="H192" s="222"/>
      <c r="I192" s="126"/>
    </row>
    <row r="193" spans="1:9" ht="24" customHeight="1">
      <c r="A193" s="31"/>
      <c r="B193" s="50"/>
      <c r="C193" s="6"/>
      <c r="D193" s="25"/>
      <c r="E193" s="215"/>
      <c r="F193" s="1"/>
      <c r="G193" s="231"/>
      <c r="H193" s="231"/>
      <c r="I193" s="126"/>
    </row>
    <row r="194" spans="1:9" ht="24" customHeight="1">
      <c r="A194" s="31"/>
      <c r="B194" s="6" t="s">
        <v>133</v>
      </c>
      <c r="C194" s="6" t="s">
        <v>96</v>
      </c>
      <c r="D194" s="6" t="s">
        <v>335</v>
      </c>
      <c r="E194" s="215" t="e">
        <f>#REF!</f>
        <v>#REF!</v>
      </c>
      <c r="F194" s="1" t="s">
        <v>27</v>
      </c>
      <c r="G194" s="222"/>
      <c r="H194" s="227"/>
      <c r="I194" s="126"/>
    </row>
    <row r="195" spans="1:9" ht="24" customHeight="1">
      <c r="A195" s="31"/>
      <c r="B195" s="50"/>
      <c r="C195" s="6" t="s">
        <v>96</v>
      </c>
      <c r="D195" s="64" t="s">
        <v>336</v>
      </c>
      <c r="E195" s="215" t="e">
        <f>#REF!</f>
        <v>#REF!</v>
      </c>
      <c r="F195" s="1" t="s">
        <v>27</v>
      </c>
      <c r="G195" s="222"/>
      <c r="H195" s="227"/>
      <c r="I195" s="126"/>
    </row>
    <row r="196" spans="1:9" ht="24" customHeight="1">
      <c r="A196" s="31"/>
      <c r="B196" s="6"/>
      <c r="C196" s="6" t="s">
        <v>95</v>
      </c>
      <c r="D196" s="24" t="s">
        <v>110</v>
      </c>
      <c r="E196" s="228">
        <v>1</v>
      </c>
      <c r="F196" s="1" t="s">
        <v>49</v>
      </c>
      <c r="G196" s="222"/>
      <c r="H196" s="222"/>
      <c r="I196" s="126"/>
    </row>
    <row r="197" spans="1:9" ht="24" customHeight="1">
      <c r="A197" s="31"/>
      <c r="B197" s="50"/>
      <c r="C197" s="6"/>
      <c r="D197" s="24"/>
      <c r="E197" s="217"/>
      <c r="F197" s="1"/>
      <c r="G197" s="222"/>
      <c r="H197" s="222"/>
      <c r="I197" s="126"/>
    </row>
    <row r="198" spans="1:9" ht="24" customHeight="1">
      <c r="A198" s="31"/>
      <c r="B198" s="50"/>
      <c r="C198" s="152" t="str">
        <f>(B194)&amp;"　小　計"</f>
        <v>材料費　小　計</v>
      </c>
      <c r="D198" s="95"/>
      <c r="E198" s="217"/>
      <c r="F198" s="1"/>
      <c r="G198" s="222"/>
      <c r="H198" s="222"/>
      <c r="I198" s="126"/>
    </row>
    <row r="199" spans="1:9" ht="24" customHeight="1">
      <c r="A199" s="31"/>
      <c r="B199" s="50"/>
      <c r="C199" s="6"/>
      <c r="D199" s="6"/>
      <c r="E199" s="215"/>
      <c r="F199" s="1"/>
      <c r="G199" s="222"/>
      <c r="H199" s="222"/>
      <c r="I199" s="156"/>
    </row>
    <row r="200" spans="1:9" ht="24" customHeight="1">
      <c r="A200" s="31"/>
      <c r="B200" s="6" t="s">
        <v>100</v>
      </c>
      <c r="C200" s="6" t="s">
        <v>101</v>
      </c>
      <c r="D200" s="445">
        <v>145.5</v>
      </c>
      <c r="E200" s="250">
        <f>ROUNDDOWN(145.5*E185,0)</f>
        <v>291</v>
      </c>
      <c r="F200" s="1" t="s">
        <v>102</v>
      </c>
      <c r="G200" s="235"/>
      <c r="H200" s="222"/>
      <c r="I200" s="203"/>
    </row>
    <row r="201" spans="1:9" ht="24" customHeight="1">
      <c r="A201" s="31"/>
      <c r="B201" s="50"/>
      <c r="C201" s="6"/>
      <c r="D201" s="50"/>
      <c r="E201" s="217"/>
      <c r="F201" s="1"/>
      <c r="G201" s="222"/>
      <c r="H201" s="222"/>
      <c r="I201" s="126"/>
    </row>
    <row r="202" spans="1:9" ht="24" customHeight="1">
      <c r="A202" s="31"/>
      <c r="B202" s="6"/>
      <c r="C202" s="152" t="str">
        <f>(B200)&amp;"　小　計"</f>
        <v>動力費　小　計</v>
      </c>
      <c r="D202" s="95"/>
      <c r="E202" s="217"/>
      <c r="F202" s="1"/>
      <c r="G202" s="231"/>
      <c r="H202" s="222"/>
      <c r="I202" s="126"/>
    </row>
    <row r="203" spans="1:9" ht="24" customHeight="1">
      <c r="A203" s="31"/>
      <c r="B203" s="50"/>
      <c r="C203" s="6"/>
      <c r="D203" s="50"/>
      <c r="E203" s="217"/>
      <c r="F203" s="1"/>
      <c r="G203" s="222"/>
      <c r="H203" s="222"/>
      <c r="I203" s="126"/>
    </row>
    <row r="204" spans="1:9" ht="24" customHeight="1">
      <c r="A204" s="31"/>
      <c r="B204" s="50"/>
      <c r="C204" s="6"/>
      <c r="D204" s="50"/>
      <c r="E204" s="217"/>
      <c r="F204" s="1"/>
      <c r="G204" s="222"/>
      <c r="H204" s="222"/>
      <c r="I204" s="126"/>
    </row>
    <row r="205" spans="1:9" ht="24" customHeight="1">
      <c r="A205" s="31"/>
      <c r="B205" s="50"/>
      <c r="C205" s="6"/>
      <c r="D205" s="50"/>
      <c r="E205" s="217"/>
      <c r="F205" s="1"/>
      <c r="G205" s="222"/>
      <c r="H205" s="222"/>
      <c r="I205" s="126"/>
    </row>
    <row r="206" spans="1:9" ht="24" customHeight="1">
      <c r="A206" s="31"/>
      <c r="B206" s="50"/>
      <c r="C206" s="6"/>
      <c r="D206" s="50"/>
      <c r="E206" s="217"/>
      <c r="F206" s="1"/>
      <c r="G206" s="222"/>
      <c r="H206" s="222"/>
      <c r="I206" s="133"/>
    </row>
    <row r="207" spans="1:9" ht="24" customHeight="1" thickBot="1">
      <c r="A207" s="43"/>
      <c r="B207" s="153" t="str">
        <f>(A185)&amp;"　計"</f>
        <v>7.遮水費（ｾﾒﾝﾁﾝｸﾞ工）　　　計</v>
      </c>
      <c r="C207" s="57"/>
      <c r="D207" s="154"/>
      <c r="E207" s="218"/>
      <c r="F207" s="2"/>
      <c r="G207" s="239"/>
      <c r="H207" s="239"/>
      <c r="I207" s="137"/>
    </row>
    <row r="208" spans="1:9" ht="24" customHeight="1">
      <c r="A208" s="20"/>
      <c r="B208" s="20"/>
      <c r="C208" s="20"/>
      <c r="D208" s="20"/>
      <c r="E208" s="19"/>
      <c r="F208" s="19"/>
      <c r="G208" s="20"/>
      <c r="H208" s="18"/>
      <c r="I208" s="56" t="s">
        <v>614</v>
      </c>
    </row>
    <row r="209" spans="1:9" ht="24" customHeight="1" thickBot="1">
      <c r="A209" s="20" t="s">
        <v>633</v>
      </c>
      <c r="B209" s="20"/>
      <c r="C209" s="20"/>
      <c r="D209" s="20"/>
      <c r="E209" s="19"/>
      <c r="F209" s="19"/>
      <c r="G209" s="20"/>
      <c r="H209" s="18"/>
      <c r="I209" s="58"/>
    </row>
    <row r="210" spans="1:9" ht="24" customHeight="1" thickBot="1">
      <c r="A210" s="15" t="s">
        <v>0</v>
      </c>
      <c r="B210" s="16" t="s">
        <v>7</v>
      </c>
      <c r="C210" s="16" t="s">
        <v>8</v>
      </c>
      <c r="D210" s="16" t="s">
        <v>1</v>
      </c>
      <c r="E210" s="16" t="s">
        <v>2</v>
      </c>
      <c r="F210" s="16" t="s">
        <v>3</v>
      </c>
      <c r="G210" s="16" t="s">
        <v>4</v>
      </c>
      <c r="H210" s="16" t="s">
        <v>5</v>
      </c>
      <c r="I210" s="17" t="s">
        <v>6</v>
      </c>
    </row>
    <row r="211" spans="1:9" ht="24" customHeight="1">
      <c r="A211" s="42" t="s">
        <v>634</v>
      </c>
      <c r="B211" s="48"/>
      <c r="C211" s="48"/>
      <c r="D211" s="48"/>
      <c r="E211" s="214">
        <v>8</v>
      </c>
      <c r="F211" s="11" t="s">
        <v>9</v>
      </c>
      <c r="G211" s="230"/>
      <c r="H211" s="219"/>
      <c r="I211" s="126"/>
    </row>
    <row r="212" spans="1:9" ht="24" customHeight="1">
      <c r="A212" s="31"/>
      <c r="B212" s="6" t="s">
        <v>10</v>
      </c>
      <c r="C212" s="6" t="s">
        <v>28</v>
      </c>
      <c r="D212" s="6"/>
      <c r="E212" s="215"/>
      <c r="F212" s="1"/>
      <c r="G212" s="231"/>
      <c r="H212" s="222"/>
      <c r="I212" s="133"/>
    </row>
    <row r="213" spans="1:9" ht="24" customHeight="1">
      <c r="A213" s="31"/>
      <c r="B213" s="6"/>
      <c r="C213" s="6" t="s">
        <v>298</v>
      </c>
      <c r="D213" s="6"/>
      <c r="E213" s="215">
        <v>1</v>
      </c>
      <c r="F213" s="1" t="s">
        <v>50</v>
      </c>
      <c r="G213" s="232"/>
      <c r="H213" s="222"/>
      <c r="I213" s="128"/>
    </row>
    <row r="214" spans="1:9" ht="24" customHeight="1">
      <c r="A214" s="31"/>
      <c r="B214" s="6"/>
      <c r="C214" s="6" t="s">
        <v>11</v>
      </c>
      <c r="D214" s="6"/>
      <c r="E214" s="215">
        <v>2</v>
      </c>
      <c r="F214" s="1" t="s">
        <v>12</v>
      </c>
      <c r="G214" s="232"/>
      <c r="H214" s="222"/>
      <c r="I214" s="128"/>
    </row>
    <row r="215" spans="1:9" ht="24" customHeight="1">
      <c r="A215" s="31"/>
      <c r="B215" s="6"/>
      <c r="C215" s="6" t="s">
        <v>13</v>
      </c>
      <c r="D215" s="366">
        <v>1</v>
      </c>
      <c r="E215" s="215">
        <f>ROUNDDOWN($E$211*1,0)</f>
        <v>8</v>
      </c>
      <c r="F215" s="1" t="s">
        <v>12</v>
      </c>
      <c r="G215" s="232"/>
      <c r="H215" s="222"/>
      <c r="I215" s="342"/>
    </row>
    <row r="216" spans="1:9" ht="24" customHeight="1">
      <c r="A216" s="31"/>
      <c r="B216" s="6"/>
      <c r="C216" s="6" t="s">
        <v>23</v>
      </c>
      <c r="D216" s="366">
        <v>1</v>
      </c>
      <c r="E216" s="215">
        <f>ROUNDDOWN($E$211*1,0)</f>
        <v>8</v>
      </c>
      <c r="F216" s="1" t="s">
        <v>12</v>
      </c>
      <c r="G216" s="232"/>
      <c r="H216" s="222"/>
      <c r="I216" s="342"/>
    </row>
    <row r="217" spans="1:9" ht="24" customHeight="1">
      <c r="A217" s="31"/>
      <c r="B217" s="6"/>
      <c r="C217" s="6" t="s">
        <v>14</v>
      </c>
      <c r="D217" s="366">
        <v>2</v>
      </c>
      <c r="E217" s="215">
        <f>ROUNDDOWN($E$211*2,0)</f>
        <v>16</v>
      </c>
      <c r="F217" s="1" t="s">
        <v>12</v>
      </c>
      <c r="G217" s="232"/>
      <c r="H217" s="222"/>
      <c r="I217" s="342"/>
    </row>
    <row r="218" spans="1:9" ht="24" customHeight="1">
      <c r="A218" s="31"/>
      <c r="B218" s="6"/>
      <c r="C218" s="6"/>
      <c r="D218" s="366"/>
      <c r="E218" s="217"/>
      <c r="F218" s="1"/>
      <c r="G218" s="222"/>
      <c r="H218" s="222"/>
      <c r="I218" s="133"/>
    </row>
    <row r="219" spans="1:9" ht="24" customHeight="1">
      <c r="A219" s="31"/>
      <c r="B219" s="6"/>
      <c r="C219" s="152" t="str">
        <f>(B212)&amp;"　小　計"</f>
        <v>労務費　小　計</v>
      </c>
      <c r="D219" s="95"/>
      <c r="E219" s="215"/>
      <c r="F219" s="1"/>
      <c r="G219" s="231"/>
      <c r="H219" s="222"/>
      <c r="I219" s="133"/>
    </row>
    <row r="220" spans="1:9" ht="24" customHeight="1">
      <c r="A220" s="31"/>
      <c r="B220" s="6"/>
      <c r="C220" s="6"/>
      <c r="D220" s="50"/>
      <c r="E220" s="217"/>
      <c r="F220" s="1"/>
      <c r="G220" s="231"/>
      <c r="H220" s="231"/>
      <c r="I220" s="132"/>
    </row>
    <row r="221" spans="1:9" ht="24" customHeight="1">
      <c r="A221" s="31"/>
      <c r="B221" s="6" t="s">
        <v>134</v>
      </c>
      <c r="C221" s="6"/>
      <c r="D221" s="50"/>
      <c r="E221" s="217"/>
      <c r="F221" s="1"/>
      <c r="G221" s="231"/>
      <c r="H221" s="231"/>
      <c r="I221" s="132"/>
    </row>
    <row r="222" spans="1:9" ht="24" customHeight="1">
      <c r="A222" s="31"/>
      <c r="B222" s="155" t="s">
        <v>66</v>
      </c>
      <c r="C222" s="6" t="s">
        <v>94</v>
      </c>
      <c r="D222" s="6"/>
      <c r="E222" s="215">
        <v>699</v>
      </c>
      <c r="F222" s="1" t="s">
        <v>142</v>
      </c>
      <c r="G222" s="222"/>
      <c r="H222" s="227"/>
      <c r="I222" s="134"/>
    </row>
    <row r="223" spans="1:9" ht="24" customHeight="1">
      <c r="A223" s="31"/>
      <c r="B223" s="155" t="s">
        <v>67</v>
      </c>
      <c r="C223" s="6"/>
      <c r="D223" s="6" t="s">
        <v>68</v>
      </c>
      <c r="E223" s="215">
        <v>5</v>
      </c>
      <c r="F223" s="1" t="s">
        <v>111</v>
      </c>
      <c r="G223" s="222"/>
      <c r="H223" s="222"/>
      <c r="I223" s="133"/>
    </row>
    <row r="224" spans="1:9" ht="24" customHeight="1">
      <c r="A224" s="31"/>
      <c r="B224" s="155" t="s">
        <v>18</v>
      </c>
      <c r="C224" s="6" t="s">
        <v>19</v>
      </c>
      <c r="D224" s="445">
        <v>145.5</v>
      </c>
      <c r="E224" s="250">
        <f>ROUNDDOWN(145.5*E211,0)</f>
        <v>1164</v>
      </c>
      <c r="F224" s="1" t="s">
        <v>102</v>
      </c>
      <c r="G224" s="235"/>
      <c r="H224" s="222"/>
      <c r="I224" s="203"/>
    </row>
    <row r="225" spans="1:11" ht="24" customHeight="1">
      <c r="A225" s="31"/>
      <c r="B225" s="6"/>
      <c r="C225" s="6"/>
      <c r="D225" s="6"/>
      <c r="E225" s="217"/>
      <c r="F225" s="1"/>
      <c r="G225" s="222"/>
      <c r="H225" s="231"/>
      <c r="I225" s="133"/>
    </row>
    <row r="226" spans="1:11" ht="24" customHeight="1">
      <c r="A226" s="31"/>
      <c r="B226" s="6"/>
      <c r="C226" s="152" t="str">
        <f>(B221)&amp;"　小　計"</f>
        <v>その他　小　計</v>
      </c>
      <c r="D226" s="95"/>
      <c r="E226" s="217"/>
      <c r="F226" s="1"/>
      <c r="G226" s="231"/>
      <c r="H226" s="222"/>
      <c r="I226" s="133"/>
    </row>
    <row r="227" spans="1:11" ht="24" customHeight="1">
      <c r="A227" s="31"/>
      <c r="B227" s="6"/>
      <c r="C227" s="6"/>
      <c r="D227" s="50"/>
      <c r="E227" s="217"/>
      <c r="F227" s="1"/>
      <c r="G227" s="222"/>
      <c r="H227" s="231"/>
      <c r="I227" s="133"/>
    </row>
    <row r="228" spans="1:11" ht="24" customHeight="1">
      <c r="A228" s="31"/>
      <c r="B228" s="6"/>
      <c r="C228" s="6"/>
      <c r="D228" s="50"/>
      <c r="E228" s="217"/>
      <c r="F228" s="1"/>
      <c r="G228" s="222"/>
      <c r="H228" s="231"/>
      <c r="I228" s="133"/>
      <c r="J228" s="61" t="e">
        <f>#REF!*#REF!</f>
        <v>#REF!</v>
      </c>
      <c r="K228" s="23" t="s">
        <v>112</v>
      </c>
    </row>
    <row r="229" spans="1:11" ht="24" customHeight="1">
      <c r="A229" s="31"/>
      <c r="B229" s="6"/>
      <c r="C229" s="6"/>
      <c r="D229" s="50"/>
      <c r="E229" s="217"/>
      <c r="F229" s="1"/>
      <c r="G229" s="222"/>
      <c r="H229" s="231"/>
      <c r="I229" s="133"/>
      <c r="J229" s="50"/>
      <c r="K229" s="12"/>
    </row>
    <row r="230" spans="1:11" ht="24" customHeight="1">
      <c r="A230" s="31"/>
      <c r="B230" s="6"/>
      <c r="C230" s="6"/>
      <c r="D230" s="50"/>
      <c r="E230" s="217"/>
      <c r="F230" s="1"/>
      <c r="G230" s="222"/>
      <c r="H230" s="231"/>
      <c r="I230" s="133"/>
      <c r="J230" s="50"/>
      <c r="K230" s="12"/>
    </row>
    <row r="231" spans="1:11" ht="24" customHeight="1">
      <c r="A231" s="31"/>
      <c r="B231" s="6"/>
      <c r="C231" s="6"/>
      <c r="D231" s="50"/>
      <c r="E231" s="217"/>
      <c r="F231" s="1"/>
      <c r="G231" s="222"/>
      <c r="H231" s="231"/>
      <c r="I231" s="133"/>
      <c r="J231" s="50"/>
      <c r="K231" s="12"/>
    </row>
    <row r="232" spans="1:11" ht="24" customHeight="1">
      <c r="A232" s="31"/>
      <c r="B232" s="6"/>
      <c r="C232" s="6"/>
      <c r="D232" s="50"/>
      <c r="E232" s="217"/>
      <c r="F232" s="1"/>
      <c r="G232" s="222"/>
      <c r="H232" s="231"/>
      <c r="I232" s="133"/>
      <c r="J232" s="6"/>
      <c r="K232" s="12"/>
    </row>
    <row r="233" spans="1:11" ht="24" customHeight="1" thickBot="1">
      <c r="A233" s="43"/>
      <c r="B233" s="153" t="str">
        <f>(A211)&amp;"　計"</f>
        <v>8.仕上げ費　計</v>
      </c>
      <c r="C233" s="54"/>
      <c r="D233" s="154"/>
      <c r="E233" s="218"/>
      <c r="F233" s="2"/>
      <c r="G233" s="239"/>
      <c r="H233" s="239"/>
      <c r="I233" s="137"/>
      <c r="J233" s="53"/>
      <c r="K233" s="55"/>
    </row>
    <row r="234" spans="1:11" ht="24" customHeight="1">
      <c r="A234" s="20"/>
      <c r="B234" s="20"/>
      <c r="C234" s="20"/>
      <c r="D234" s="58"/>
      <c r="E234" s="19"/>
      <c r="F234" s="19"/>
      <c r="G234" s="58"/>
      <c r="H234" s="18"/>
      <c r="I234" s="56" t="s">
        <v>614</v>
      </c>
    </row>
    <row r="235" spans="1:11" ht="24" customHeight="1" thickBot="1">
      <c r="A235" s="20" t="s">
        <v>635</v>
      </c>
      <c r="B235" s="20"/>
      <c r="C235" s="20"/>
      <c r="D235" s="20"/>
      <c r="E235" s="19"/>
      <c r="F235" s="19"/>
      <c r="G235" s="20"/>
      <c r="H235" s="18"/>
      <c r="I235" s="58"/>
    </row>
    <row r="236" spans="1:11" ht="24" customHeight="1" thickBot="1">
      <c r="A236" s="15" t="s">
        <v>0</v>
      </c>
      <c r="B236" s="16" t="s">
        <v>7</v>
      </c>
      <c r="C236" s="16" t="s">
        <v>8</v>
      </c>
      <c r="D236" s="16" t="s">
        <v>1</v>
      </c>
      <c r="E236" s="16" t="s">
        <v>2</v>
      </c>
      <c r="F236" s="16" t="s">
        <v>3</v>
      </c>
      <c r="G236" s="16" t="s">
        <v>4</v>
      </c>
      <c r="H236" s="16" t="s">
        <v>5</v>
      </c>
      <c r="I236" s="10" t="s">
        <v>6</v>
      </c>
    </row>
    <row r="237" spans="1:11" ht="24" customHeight="1">
      <c r="A237" s="22" t="s">
        <v>636</v>
      </c>
      <c r="B237" s="6" t="s">
        <v>113</v>
      </c>
      <c r="C237" s="6"/>
      <c r="D237" s="6"/>
      <c r="E237" s="215">
        <v>12</v>
      </c>
      <c r="F237" s="1" t="s">
        <v>9</v>
      </c>
      <c r="G237" s="231"/>
      <c r="H237" s="222"/>
      <c r="I237" s="125"/>
    </row>
    <row r="238" spans="1:11" ht="24" customHeight="1">
      <c r="A238" s="22"/>
      <c r="B238" s="6" t="s">
        <v>10</v>
      </c>
      <c r="C238" s="6"/>
      <c r="D238" s="6"/>
      <c r="E238" s="215"/>
      <c r="F238" s="1"/>
      <c r="G238" s="231"/>
      <c r="H238" s="222"/>
      <c r="I238" s="129"/>
    </row>
    <row r="239" spans="1:11" ht="24" customHeight="1">
      <c r="A239" s="22"/>
      <c r="B239" s="6"/>
      <c r="C239" s="6" t="s">
        <v>298</v>
      </c>
      <c r="D239" s="6"/>
      <c r="E239" s="215">
        <v>1</v>
      </c>
      <c r="F239" s="1" t="s">
        <v>50</v>
      </c>
      <c r="G239" s="232"/>
      <c r="H239" s="222"/>
      <c r="I239" s="128"/>
    </row>
    <row r="240" spans="1:11" ht="24" customHeight="1">
      <c r="A240" s="22"/>
      <c r="B240" s="6"/>
      <c r="C240" s="6" t="s">
        <v>11</v>
      </c>
      <c r="D240" s="6"/>
      <c r="E240" s="215">
        <v>3</v>
      </c>
      <c r="F240" s="1" t="s">
        <v>12</v>
      </c>
      <c r="G240" s="232"/>
      <c r="H240" s="222"/>
      <c r="I240" s="128"/>
    </row>
    <row r="241" spans="1:9" ht="24" customHeight="1">
      <c r="A241" s="22"/>
      <c r="B241" s="6"/>
      <c r="C241" s="6" t="s">
        <v>13</v>
      </c>
      <c r="D241" s="366">
        <v>1</v>
      </c>
      <c r="E241" s="215">
        <f>E237</f>
        <v>12</v>
      </c>
      <c r="F241" s="1" t="s">
        <v>12</v>
      </c>
      <c r="G241" s="232"/>
      <c r="H241" s="222"/>
      <c r="I241" s="342"/>
    </row>
    <row r="242" spans="1:9" ht="24" customHeight="1">
      <c r="A242" s="22"/>
      <c r="B242" s="6"/>
      <c r="C242" s="6" t="s">
        <v>45</v>
      </c>
      <c r="D242" s="366">
        <v>1</v>
      </c>
      <c r="E242" s="215">
        <v>12</v>
      </c>
      <c r="F242" s="1" t="s">
        <v>50</v>
      </c>
      <c r="G242" s="232"/>
      <c r="H242" s="222"/>
      <c r="I242" s="342"/>
    </row>
    <row r="243" spans="1:9" ht="24" customHeight="1">
      <c r="A243" s="22"/>
      <c r="B243" s="6"/>
      <c r="C243" s="6" t="s">
        <v>14</v>
      </c>
      <c r="D243" s="366">
        <v>2</v>
      </c>
      <c r="E243" s="215">
        <v>24</v>
      </c>
      <c r="F243" s="1" t="s">
        <v>12</v>
      </c>
      <c r="G243" s="232"/>
      <c r="H243" s="222"/>
      <c r="I243" s="342"/>
    </row>
    <row r="244" spans="1:9" ht="24" customHeight="1">
      <c r="A244" s="22"/>
      <c r="B244" s="6"/>
      <c r="C244" s="6"/>
      <c r="D244" s="50"/>
      <c r="E244" s="217"/>
      <c r="F244" s="1"/>
      <c r="G244" s="222"/>
      <c r="H244" s="231"/>
      <c r="I244" s="129"/>
    </row>
    <row r="245" spans="1:9" ht="24" customHeight="1">
      <c r="A245" s="22"/>
      <c r="B245" s="6"/>
      <c r="C245" s="152" t="str">
        <f>(B238)&amp;"　小　計"</f>
        <v>労務費　小　計</v>
      </c>
      <c r="D245" s="95"/>
      <c r="E245" s="215"/>
      <c r="F245" s="1"/>
      <c r="G245" s="231"/>
      <c r="H245" s="222"/>
      <c r="I245" s="129"/>
    </row>
    <row r="246" spans="1:9" ht="24" customHeight="1">
      <c r="A246" s="22"/>
      <c r="B246" s="6"/>
      <c r="C246" s="6"/>
      <c r="D246" s="50"/>
      <c r="E246" s="215"/>
      <c r="F246" s="1"/>
      <c r="G246" s="231"/>
      <c r="H246" s="231"/>
      <c r="I246" s="129"/>
    </row>
    <row r="247" spans="1:9" ht="24" customHeight="1">
      <c r="A247" s="22"/>
      <c r="B247" s="6" t="s">
        <v>134</v>
      </c>
      <c r="C247" s="6"/>
      <c r="D247" s="50"/>
      <c r="E247" s="217"/>
      <c r="F247" s="1"/>
      <c r="G247" s="222"/>
      <c r="H247" s="231"/>
      <c r="I247" s="129"/>
    </row>
    <row r="248" spans="1:9" ht="24" customHeight="1">
      <c r="A248" s="22"/>
      <c r="B248" s="155" t="s">
        <v>67</v>
      </c>
      <c r="C248" s="6"/>
      <c r="D248" s="6" t="s">
        <v>61</v>
      </c>
      <c r="E248" s="215">
        <v>5</v>
      </c>
      <c r="F248" s="1" t="s">
        <v>111</v>
      </c>
      <c r="G248" s="222"/>
      <c r="H248" s="222"/>
      <c r="I248" s="125"/>
    </row>
    <row r="249" spans="1:9" ht="24" customHeight="1">
      <c r="A249" s="22"/>
      <c r="B249" s="155" t="s">
        <v>18</v>
      </c>
      <c r="C249" s="6" t="s">
        <v>19</v>
      </c>
      <c r="D249" s="445">
        <v>145.5</v>
      </c>
      <c r="E249" s="250">
        <f>ROUNDDOWN(145.5*E237,0)</f>
        <v>1746</v>
      </c>
      <c r="F249" s="1" t="s">
        <v>20</v>
      </c>
      <c r="G249" s="235"/>
      <c r="H249" s="222"/>
      <c r="I249" s="203"/>
    </row>
    <row r="250" spans="1:9" ht="24" customHeight="1">
      <c r="A250" s="22"/>
      <c r="B250" s="155" t="s">
        <v>143</v>
      </c>
      <c r="C250" s="51" t="s">
        <v>144</v>
      </c>
      <c r="D250" s="6"/>
      <c r="E250" s="215">
        <v>1</v>
      </c>
      <c r="F250" s="1" t="s">
        <v>29</v>
      </c>
      <c r="G250" s="222"/>
      <c r="H250" s="222"/>
      <c r="I250" s="163"/>
    </row>
    <row r="251" spans="1:9" ht="24" customHeight="1">
      <c r="A251" s="22"/>
      <c r="B251" s="6"/>
      <c r="C251" s="6"/>
      <c r="D251" s="50"/>
      <c r="E251" s="217"/>
      <c r="F251" s="1"/>
      <c r="G251" s="222"/>
      <c r="H251" s="231"/>
      <c r="I251" s="129"/>
    </row>
    <row r="252" spans="1:9" ht="24" customHeight="1">
      <c r="A252" s="22"/>
      <c r="B252" s="6"/>
      <c r="C252" s="152" t="str">
        <f>(B247)&amp;"　小　計"</f>
        <v>その他　小　計</v>
      </c>
      <c r="D252" s="95"/>
      <c r="E252" s="217"/>
      <c r="F252" s="1"/>
      <c r="G252" s="231"/>
      <c r="H252" s="222"/>
      <c r="I252" s="129"/>
    </row>
    <row r="253" spans="1:9" ht="24" customHeight="1">
      <c r="A253" s="22"/>
      <c r="B253" s="6"/>
      <c r="C253" s="6"/>
      <c r="D253" s="50"/>
      <c r="E253" s="217"/>
      <c r="F253" s="1"/>
      <c r="G253" s="251"/>
      <c r="H253" s="231"/>
      <c r="I253" s="129"/>
    </row>
    <row r="254" spans="1:9" ht="24" customHeight="1">
      <c r="A254" s="22"/>
      <c r="B254" s="6"/>
      <c r="C254" s="6"/>
      <c r="D254" s="50"/>
      <c r="E254" s="217"/>
      <c r="F254" s="1"/>
      <c r="G254" s="251"/>
      <c r="H254" s="231"/>
      <c r="I254" s="129"/>
    </row>
    <row r="255" spans="1:9" ht="24" customHeight="1">
      <c r="A255" s="44"/>
      <c r="B255" s="37"/>
      <c r="C255" s="37"/>
      <c r="D255" s="62"/>
      <c r="E255" s="226"/>
      <c r="F255" s="27"/>
      <c r="G255" s="252"/>
      <c r="H255" s="253"/>
      <c r="I255" s="130"/>
    </row>
    <row r="256" spans="1:9" ht="24" customHeight="1">
      <c r="A256" s="44"/>
      <c r="B256" s="37"/>
      <c r="C256" s="37"/>
      <c r="D256" s="62"/>
      <c r="E256" s="226"/>
      <c r="F256" s="27"/>
      <c r="G256" s="252"/>
      <c r="H256" s="253"/>
      <c r="I256" s="130"/>
    </row>
    <row r="257" spans="1:9" ht="24" customHeight="1">
      <c r="A257" s="44"/>
      <c r="B257" s="37"/>
      <c r="C257" s="37"/>
      <c r="D257" s="62"/>
      <c r="E257" s="226"/>
      <c r="F257" s="27"/>
      <c r="G257" s="252"/>
      <c r="H257" s="253"/>
      <c r="I257" s="130"/>
    </row>
    <row r="258" spans="1:9" ht="24" customHeight="1">
      <c r="A258" s="22"/>
      <c r="B258" s="6"/>
      <c r="C258" s="6"/>
      <c r="D258" s="50"/>
      <c r="E258" s="217"/>
      <c r="F258" s="1"/>
      <c r="G258" s="251"/>
      <c r="H258" s="231"/>
      <c r="I258" s="129"/>
    </row>
    <row r="259" spans="1:9" ht="24" customHeight="1" thickBot="1">
      <c r="A259" s="43"/>
      <c r="B259" s="153" t="str">
        <f>(A237)&amp;"　計"</f>
        <v>9.揚湯試験費　計</v>
      </c>
      <c r="C259" s="54"/>
      <c r="D259" s="154"/>
      <c r="E259" s="218"/>
      <c r="F259" s="2"/>
      <c r="G259" s="239"/>
      <c r="H259" s="239"/>
      <c r="I259" s="137"/>
    </row>
    <row r="260" spans="1:9" ht="24" customHeight="1">
      <c r="A260" s="20"/>
      <c r="B260" s="20"/>
      <c r="C260" s="20"/>
      <c r="D260" s="58"/>
      <c r="E260" s="19"/>
      <c r="F260" s="19"/>
      <c r="G260" s="58"/>
      <c r="H260" s="18"/>
      <c r="I260" s="56" t="s">
        <v>614</v>
      </c>
    </row>
    <row r="261" spans="1:9" ht="24" customHeight="1" thickBot="1">
      <c r="A261" s="20" t="s">
        <v>637</v>
      </c>
      <c r="B261" s="20"/>
      <c r="C261" s="20"/>
      <c r="D261" s="20"/>
      <c r="E261" s="19"/>
      <c r="F261" s="19"/>
      <c r="G261" s="20"/>
      <c r="H261" s="18"/>
      <c r="I261" s="58"/>
    </row>
    <row r="262" spans="1:9" ht="24" customHeight="1" thickBot="1">
      <c r="A262" s="15" t="s">
        <v>0</v>
      </c>
      <c r="B262" s="16" t="s">
        <v>7</v>
      </c>
      <c r="C262" s="16" t="s">
        <v>8</v>
      </c>
      <c r="D262" s="16" t="s">
        <v>1</v>
      </c>
      <c r="E262" s="16" t="s">
        <v>2</v>
      </c>
      <c r="F262" s="16" t="s">
        <v>3</v>
      </c>
      <c r="G262" s="16" t="s">
        <v>4</v>
      </c>
      <c r="H262" s="16" t="s">
        <v>5</v>
      </c>
      <c r="I262" s="10" t="s">
        <v>6</v>
      </c>
    </row>
    <row r="263" spans="1:9" ht="24" customHeight="1">
      <c r="A263" s="22" t="s">
        <v>638</v>
      </c>
      <c r="B263" s="6"/>
      <c r="C263" s="6"/>
      <c r="D263" s="50"/>
      <c r="E263" s="151"/>
      <c r="F263" s="1"/>
      <c r="G263" s="25"/>
      <c r="H263" s="73"/>
      <c r="I263" s="125"/>
    </row>
    <row r="264" spans="1:9" ht="24" customHeight="1">
      <c r="A264" s="22"/>
      <c r="B264" s="6" t="s">
        <v>148</v>
      </c>
      <c r="C264" s="6"/>
      <c r="D264" s="50"/>
      <c r="E264" s="255">
        <f>G276</f>
        <v>110.64999999999999</v>
      </c>
      <c r="F264" s="1" t="s">
        <v>56</v>
      </c>
      <c r="G264" s="249"/>
      <c r="H264" s="227"/>
      <c r="I264" s="129"/>
    </row>
    <row r="265" spans="1:9" ht="24" customHeight="1">
      <c r="A265" s="22"/>
      <c r="B265" s="6" t="s">
        <v>147</v>
      </c>
      <c r="C265" s="6"/>
      <c r="D265" s="50"/>
      <c r="E265" s="256">
        <f>G277</f>
        <v>154.91</v>
      </c>
      <c r="F265" s="1" t="s">
        <v>149</v>
      </c>
      <c r="G265" s="249"/>
      <c r="H265" s="227"/>
      <c r="I265" s="129"/>
    </row>
    <row r="266" spans="1:9" ht="24" customHeight="1">
      <c r="A266" s="22"/>
      <c r="B266" s="6"/>
      <c r="C266" s="6"/>
      <c r="D266" s="50"/>
      <c r="E266" s="1"/>
      <c r="F266" s="1"/>
      <c r="G266" s="35"/>
      <c r="H266" s="35"/>
      <c r="I266" s="129"/>
    </row>
    <row r="267" spans="1:9" ht="24" customHeight="1">
      <c r="A267" s="14"/>
      <c r="B267" s="166"/>
      <c r="C267" s="50"/>
      <c r="D267" s="50"/>
      <c r="E267" s="1"/>
      <c r="F267" s="1"/>
      <c r="G267" s="35"/>
      <c r="H267" s="25"/>
      <c r="I267" s="165"/>
    </row>
    <row r="268" spans="1:9" ht="24" customHeight="1">
      <c r="A268" s="14"/>
      <c r="B268" s="49"/>
      <c r="C268" s="49"/>
      <c r="D268" s="50"/>
      <c r="E268" s="1"/>
      <c r="F268" s="1"/>
      <c r="G268" s="35"/>
      <c r="H268" s="35"/>
      <c r="I268" s="165"/>
    </row>
    <row r="269" spans="1:9" ht="24" customHeight="1">
      <c r="A269" s="22"/>
      <c r="B269" s="6"/>
      <c r="C269" s="6"/>
      <c r="D269" s="50"/>
      <c r="E269" s="1"/>
      <c r="F269" s="1"/>
      <c r="G269" s="35"/>
      <c r="H269" s="35"/>
      <c r="I269" s="129"/>
    </row>
    <row r="270" spans="1:9" ht="24" customHeight="1">
      <c r="A270" s="22"/>
      <c r="B270"/>
      <c r="C270"/>
      <c r="D270" s="5"/>
      <c r="E270" s="5"/>
      <c r="G270" s="357"/>
      <c r="H270" s="358"/>
      <c r="I270" s="129"/>
    </row>
    <row r="271" spans="1:9" ht="24" customHeight="1">
      <c r="A271" s="22"/>
      <c r="B271"/>
      <c r="C271"/>
      <c r="D271" s="5"/>
      <c r="E271" s="5"/>
      <c r="F271" s="359"/>
      <c r="G271" s="360"/>
      <c r="H271" s="358"/>
      <c r="I271" s="129"/>
    </row>
    <row r="272" spans="1:9" ht="24" customHeight="1">
      <c r="A272" s="22"/>
      <c r="B272" s="4" t="str">
        <f>'内訳明細書 (金抜き)'!$A$4</f>
        <v>第1段階</v>
      </c>
      <c r="C272" s="4" t="s">
        <v>299</v>
      </c>
      <c r="E272"/>
      <c r="F272"/>
      <c r="G272" s="361">
        <f>ROUNDUP(0.11*22*3.4,2)</f>
        <v>8.23</v>
      </c>
      <c r="H272" s="358"/>
      <c r="I272" s="129"/>
    </row>
    <row r="273" spans="1:9" ht="24" customHeight="1">
      <c r="A273" s="22"/>
      <c r="B273" s="4" t="str">
        <f>'内訳明細書 (金抜き)'!$A$30</f>
        <v>第2段階</v>
      </c>
      <c r="C273" s="4" t="s">
        <v>300</v>
      </c>
      <c r="E273"/>
      <c r="F273"/>
      <c r="G273" s="361">
        <f>ROUNDUP(0.06*303*3.4,2)</f>
        <v>61.82</v>
      </c>
      <c r="H273" s="358"/>
      <c r="I273" s="129"/>
    </row>
    <row r="274" spans="1:9" ht="24" customHeight="1">
      <c r="A274" s="22"/>
      <c r="B274" s="4" t="str">
        <f>'内訳明細書 (金抜き)'!$A$56</f>
        <v>第3段階</v>
      </c>
      <c r="C274" s="4" t="s">
        <v>301</v>
      </c>
      <c r="E274"/>
      <c r="F274"/>
      <c r="G274" s="361">
        <f>ROUNDUP(0.03*210*3.5,2)</f>
        <v>22.05</v>
      </c>
      <c r="H274" s="358"/>
      <c r="I274" s="129"/>
    </row>
    <row r="275" spans="1:9" ht="24" customHeight="1">
      <c r="A275" s="22"/>
      <c r="B275" s="258" t="str">
        <f>'内訳明細書 (金抜き)'!$A$82</f>
        <v>第4段階</v>
      </c>
      <c r="C275" s="4" t="s">
        <v>302</v>
      </c>
      <c r="E275"/>
      <c r="F275"/>
      <c r="G275" s="361">
        <f>ROUNDUP(0.02*265*3.5,2)</f>
        <v>18.55</v>
      </c>
      <c r="H275" s="362"/>
      <c r="I275" s="129"/>
    </row>
    <row r="276" spans="1:9" ht="24" customHeight="1">
      <c r="A276" s="22"/>
      <c r="B276"/>
      <c r="C276"/>
      <c r="D276" s="5" t="s">
        <v>146</v>
      </c>
      <c r="E276" s="5"/>
      <c r="G276" s="363">
        <f>SUM(G272:G275)</f>
        <v>110.64999999999999</v>
      </c>
      <c r="H276" s="358"/>
      <c r="I276" s="129"/>
    </row>
    <row r="277" spans="1:9" ht="24" customHeight="1">
      <c r="A277" s="22"/>
      <c r="B277"/>
      <c r="C277"/>
      <c r="D277" s="5" t="s">
        <v>145</v>
      </c>
      <c r="E277" s="364" t="s">
        <v>169</v>
      </c>
      <c r="F277" s="359"/>
      <c r="G277" s="365">
        <f>ROUNDDOWN(G276*1.4,2)</f>
        <v>154.91</v>
      </c>
      <c r="H277" s="358"/>
      <c r="I277" s="129"/>
    </row>
    <row r="278" spans="1:9" ht="24" customHeight="1">
      <c r="A278" s="22"/>
      <c r="B278" s="6"/>
      <c r="C278" s="6"/>
      <c r="D278" s="50"/>
      <c r="E278" s="217"/>
      <c r="F278" s="217"/>
      <c r="G278" s="231"/>
      <c r="H278" s="231"/>
      <c r="I278" s="129"/>
    </row>
    <row r="279" spans="1:9" ht="24" customHeight="1">
      <c r="A279" s="22"/>
      <c r="B279" s="6"/>
      <c r="C279" s="6"/>
      <c r="D279" s="50"/>
      <c r="E279" s="217"/>
      <c r="F279" s="217"/>
      <c r="G279" s="231"/>
      <c r="H279" s="231"/>
      <c r="I279" s="129"/>
    </row>
    <row r="280" spans="1:9" ht="24" customHeight="1">
      <c r="A280" s="22"/>
      <c r="B280" s="6"/>
      <c r="C280" s="6"/>
      <c r="D280" s="50"/>
      <c r="E280" s="217"/>
      <c r="F280" s="217"/>
      <c r="G280" s="231"/>
      <c r="H280" s="231"/>
      <c r="I280" s="129"/>
    </row>
    <row r="281" spans="1:9" ht="24" customHeight="1">
      <c r="A281" s="22"/>
      <c r="B281" s="6"/>
      <c r="C281" s="6"/>
      <c r="D281" s="50"/>
      <c r="E281" s="217"/>
      <c r="F281" s="217"/>
      <c r="G281" s="231"/>
      <c r="H281" s="231"/>
      <c r="I281" s="129"/>
    </row>
    <row r="282" spans="1:9" ht="24" customHeight="1">
      <c r="A282" s="22"/>
      <c r="B282" s="6"/>
      <c r="C282" s="6"/>
      <c r="D282" s="6"/>
      <c r="E282" s="217"/>
      <c r="F282" s="217"/>
      <c r="G282" s="251"/>
      <c r="H282" s="222"/>
      <c r="I282" s="129"/>
    </row>
    <row r="283" spans="1:9" ht="24" customHeight="1">
      <c r="A283" s="22"/>
      <c r="B283" s="6"/>
      <c r="C283" s="6"/>
      <c r="D283" s="50"/>
      <c r="E283" s="257"/>
      <c r="F283" s="217"/>
      <c r="G283" s="221"/>
      <c r="H283" s="222"/>
      <c r="I283" s="129"/>
    </row>
    <row r="284" spans="1:9" ht="24" customHeight="1">
      <c r="A284" s="44"/>
      <c r="B284" s="37"/>
      <c r="C284" s="37"/>
      <c r="D284" s="62"/>
      <c r="E284" s="226"/>
      <c r="F284" s="226"/>
      <c r="G284" s="252"/>
      <c r="H284" s="253"/>
      <c r="I284" s="129"/>
    </row>
    <row r="285" spans="1:9" ht="24" customHeight="1" thickBot="1">
      <c r="A285" s="43"/>
      <c r="B285" s="153" t="str">
        <f>(A263)&amp;"　計"</f>
        <v>10.残泥土処理費　計</v>
      </c>
      <c r="C285" s="54"/>
      <c r="D285" s="154"/>
      <c r="E285" s="218"/>
      <c r="F285" s="218"/>
      <c r="G285" s="239"/>
      <c r="H285" s="239"/>
      <c r="I285" s="137"/>
    </row>
    <row r="286" spans="1:9" ht="24" customHeight="1">
      <c r="A286" s="20"/>
      <c r="B286" s="20"/>
      <c r="C286" s="20"/>
      <c r="D286" s="58"/>
      <c r="E286" s="19"/>
      <c r="F286" s="19"/>
      <c r="G286" s="58"/>
      <c r="H286" s="18"/>
      <c r="I286" s="56" t="s">
        <v>614</v>
      </c>
    </row>
    <row r="287" spans="1:9" ht="24" customHeight="1" thickBot="1">
      <c r="A287" s="20" t="s">
        <v>639</v>
      </c>
      <c r="B287" s="20"/>
      <c r="C287" s="20"/>
      <c r="D287" s="20"/>
      <c r="E287" s="19"/>
      <c r="F287" s="19"/>
      <c r="G287" s="20"/>
      <c r="H287" s="18"/>
      <c r="I287" s="58"/>
    </row>
    <row r="288" spans="1:9" ht="24" customHeight="1" thickBot="1">
      <c r="A288" s="77" t="s">
        <v>0</v>
      </c>
      <c r="B288" s="78" t="s">
        <v>7</v>
      </c>
      <c r="C288" s="78" t="s">
        <v>8</v>
      </c>
      <c r="D288" s="78" t="s">
        <v>1</v>
      </c>
      <c r="E288" s="78" t="s">
        <v>2</v>
      </c>
      <c r="F288" s="78" t="s">
        <v>3</v>
      </c>
      <c r="G288" s="78" t="s">
        <v>4</v>
      </c>
      <c r="H288" s="78" t="s">
        <v>5</v>
      </c>
      <c r="I288" s="79" t="s">
        <v>6</v>
      </c>
    </row>
    <row r="289" spans="1:9" ht="24" customHeight="1">
      <c r="A289" s="80" t="s">
        <v>640</v>
      </c>
      <c r="B289" s="81"/>
      <c r="C289" s="81"/>
      <c r="D289" s="81"/>
      <c r="E289" s="259"/>
      <c r="F289" s="82"/>
      <c r="G289" s="264"/>
      <c r="H289" s="264"/>
      <c r="I289" s="265"/>
    </row>
    <row r="290" spans="1:9" ht="24" customHeight="1">
      <c r="A290" s="80"/>
      <c r="B290" s="81" t="s">
        <v>252</v>
      </c>
      <c r="C290" s="86" t="s">
        <v>303</v>
      </c>
      <c r="D290" s="81" t="s">
        <v>36</v>
      </c>
      <c r="E290" s="260" t="e">
        <f>#REF!</f>
        <v>#REF!</v>
      </c>
      <c r="F290" s="82" t="s">
        <v>9</v>
      </c>
      <c r="G290" s="264"/>
      <c r="H290" s="227"/>
      <c r="I290" s="254"/>
    </row>
    <row r="291" spans="1:9" ht="24" customHeight="1">
      <c r="A291" s="80"/>
      <c r="B291" s="81" t="s">
        <v>62</v>
      </c>
      <c r="C291" s="81"/>
      <c r="D291" s="81" t="s">
        <v>37</v>
      </c>
      <c r="E291" s="260" t="e">
        <f>#REF!</f>
        <v>#REF!</v>
      </c>
      <c r="F291" s="82" t="s">
        <v>9</v>
      </c>
      <c r="G291" s="264"/>
      <c r="H291" s="227"/>
      <c r="I291" s="200"/>
    </row>
    <row r="292" spans="1:9" ht="24" customHeight="1">
      <c r="A292" s="80"/>
      <c r="B292" s="81" t="s">
        <v>38</v>
      </c>
      <c r="C292" s="81" t="s">
        <v>304</v>
      </c>
      <c r="D292" s="81" t="s">
        <v>36</v>
      </c>
      <c r="E292" s="260" t="e">
        <f>#REF!</f>
        <v>#REF!</v>
      </c>
      <c r="F292" s="82" t="s">
        <v>9</v>
      </c>
      <c r="G292" s="264"/>
      <c r="H292" s="227"/>
      <c r="I292" s="200"/>
    </row>
    <row r="293" spans="1:9" ht="24" customHeight="1">
      <c r="A293" s="80"/>
      <c r="B293" s="81" t="s">
        <v>62</v>
      </c>
      <c r="C293" s="81"/>
      <c r="D293" s="81" t="s">
        <v>37</v>
      </c>
      <c r="E293" s="260" t="e">
        <f>#REF!</f>
        <v>#REF!</v>
      </c>
      <c r="F293" s="82" t="s">
        <v>9</v>
      </c>
      <c r="G293" s="264"/>
      <c r="H293" s="227"/>
      <c r="I293" s="200"/>
    </row>
    <row r="294" spans="1:9" ht="24" customHeight="1">
      <c r="A294" s="80"/>
      <c r="B294" s="81" t="s">
        <v>71</v>
      </c>
      <c r="C294" s="81" t="s">
        <v>306</v>
      </c>
      <c r="D294" s="81" t="s">
        <v>72</v>
      </c>
      <c r="E294" s="260" t="e">
        <f>#REF!</f>
        <v>#REF!</v>
      </c>
      <c r="F294" s="82" t="s">
        <v>73</v>
      </c>
      <c r="G294" s="264"/>
      <c r="H294" s="227"/>
      <c r="I294" s="200"/>
    </row>
    <row r="295" spans="1:9" ht="24" customHeight="1">
      <c r="A295" s="80"/>
      <c r="B295" s="81" t="s">
        <v>307</v>
      </c>
      <c r="C295" s="81" t="s">
        <v>309</v>
      </c>
      <c r="D295" s="81" t="s">
        <v>36</v>
      </c>
      <c r="E295" s="260" t="e">
        <f>#REF!</f>
        <v>#REF!</v>
      </c>
      <c r="F295" s="82" t="s">
        <v>9</v>
      </c>
      <c r="G295" s="264"/>
      <c r="H295" s="227"/>
      <c r="I295" s="200"/>
    </row>
    <row r="296" spans="1:9" ht="24" customHeight="1">
      <c r="A296" s="80"/>
      <c r="B296" s="81" t="s">
        <v>62</v>
      </c>
      <c r="C296" s="81"/>
      <c r="D296" s="81" t="s">
        <v>37</v>
      </c>
      <c r="E296" s="260" t="e">
        <f>#REF!</f>
        <v>#REF!</v>
      </c>
      <c r="F296" s="82" t="s">
        <v>9</v>
      </c>
      <c r="G296" s="264"/>
      <c r="H296" s="227"/>
      <c r="I296" s="200"/>
    </row>
    <row r="297" spans="1:9" ht="24" customHeight="1">
      <c r="A297" s="80"/>
      <c r="B297" s="81" t="s">
        <v>308</v>
      </c>
      <c r="C297" s="81" t="s">
        <v>310</v>
      </c>
      <c r="D297" s="81" t="s">
        <v>36</v>
      </c>
      <c r="E297" s="260" t="e">
        <f>#REF!</f>
        <v>#REF!</v>
      </c>
      <c r="F297" s="82" t="s">
        <v>9</v>
      </c>
      <c r="G297" s="264"/>
      <c r="H297" s="227"/>
      <c r="I297" s="200"/>
    </row>
    <row r="298" spans="1:9" ht="24" customHeight="1">
      <c r="A298" s="80"/>
      <c r="B298" s="81" t="s">
        <v>62</v>
      </c>
      <c r="C298" s="81"/>
      <c r="D298" s="81" t="s">
        <v>37</v>
      </c>
      <c r="E298" s="260" t="e">
        <f>#REF!</f>
        <v>#REF!</v>
      </c>
      <c r="F298" s="82" t="s">
        <v>9</v>
      </c>
      <c r="G298" s="264"/>
      <c r="H298" s="227"/>
      <c r="I298" s="200"/>
    </row>
    <row r="299" spans="1:9" ht="24" customHeight="1">
      <c r="A299" s="80"/>
      <c r="B299" s="81" t="s">
        <v>98</v>
      </c>
      <c r="C299" s="81" t="s">
        <v>311</v>
      </c>
      <c r="D299" s="81" t="s">
        <v>72</v>
      </c>
      <c r="E299" s="260" t="e">
        <f>#REF!</f>
        <v>#REF!</v>
      </c>
      <c r="F299" s="82" t="s">
        <v>9</v>
      </c>
      <c r="G299" s="264"/>
      <c r="H299" s="227"/>
      <c r="I299" s="200"/>
    </row>
    <row r="300" spans="1:9" ht="24" customHeight="1">
      <c r="A300" s="87"/>
      <c r="B300" s="88" t="s">
        <v>62</v>
      </c>
      <c r="C300" s="88"/>
      <c r="D300" s="88" t="s">
        <v>52</v>
      </c>
      <c r="E300" s="261" t="e">
        <f>#REF!</f>
        <v>#REF!</v>
      </c>
      <c r="F300" s="89" t="s">
        <v>73</v>
      </c>
      <c r="G300" s="266"/>
      <c r="H300" s="227"/>
      <c r="I300" s="200"/>
    </row>
    <row r="301" spans="1:9" ht="24" customHeight="1">
      <c r="A301" s="83"/>
      <c r="B301" s="84" t="s">
        <v>74</v>
      </c>
      <c r="C301" s="84" t="s">
        <v>312</v>
      </c>
      <c r="D301" s="84" t="s">
        <v>36</v>
      </c>
      <c r="E301" s="262" t="e">
        <f>#REF!</f>
        <v>#REF!</v>
      </c>
      <c r="F301" s="85" t="s">
        <v>9</v>
      </c>
      <c r="G301" s="267"/>
      <c r="H301" s="227"/>
      <c r="I301" s="200"/>
    </row>
    <row r="302" spans="1:9" ht="24" customHeight="1">
      <c r="A302" s="83"/>
      <c r="B302" s="84" t="s">
        <v>62</v>
      </c>
      <c r="C302" s="84"/>
      <c r="D302" s="84" t="s">
        <v>52</v>
      </c>
      <c r="E302" s="262" t="e">
        <f>#REF!</f>
        <v>#REF!</v>
      </c>
      <c r="F302" s="85" t="s">
        <v>73</v>
      </c>
      <c r="G302" s="267"/>
      <c r="H302" s="227"/>
      <c r="I302" s="200"/>
    </row>
    <row r="303" spans="1:9" ht="24" customHeight="1">
      <c r="A303" s="80"/>
      <c r="B303" s="81" t="s">
        <v>124</v>
      </c>
      <c r="C303" s="88" t="s">
        <v>313</v>
      </c>
      <c r="D303" s="81" t="s">
        <v>314</v>
      </c>
      <c r="E303" s="260" t="e">
        <f>#REF!*2</f>
        <v>#REF!</v>
      </c>
      <c r="F303" s="82" t="s">
        <v>9</v>
      </c>
      <c r="G303" s="264"/>
      <c r="H303" s="227"/>
      <c r="I303" s="200"/>
    </row>
    <row r="304" spans="1:9" ht="24" customHeight="1">
      <c r="A304" s="80"/>
      <c r="B304" s="81" t="s">
        <v>75</v>
      </c>
      <c r="C304" s="81" t="s">
        <v>76</v>
      </c>
      <c r="D304" s="81" t="s">
        <v>52</v>
      </c>
      <c r="E304" s="260" t="e">
        <f>SUM(#REF!)</f>
        <v>#REF!</v>
      </c>
      <c r="F304" s="82" t="s">
        <v>73</v>
      </c>
      <c r="G304" s="264"/>
      <c r="H304" s="227"/>
      <c r="I304" s="200"/>
    </row>
    <row r="305" spans="1:9" ht="24" customHeight="1">
      <c r="A305" s="80"/>
      <c r="B305" s="81" t="s">
        <v>77</v>
      </c>
      <c r="C305" s="81" t="s">
        <v>78</v>
      </c>
      <c r="D305" s="81" t="s">
        <v>52</v>
      </c>
      <c r="E305" s="260" t="e">
        <f>#REF!</f>
        <v>#REF!</v>
      </c>
      <c r="F305" s="82" t="s">
        <v>73</v>
      </c>
      <c r="G305" s="264"/>
      <c r="H305" s="227"/>
      <c r="I305" s="200"/>
    </row>
    <row r="306" spans="1:9" ht="24" customHeight="1">
      <c r="A306" s="80"/>
      <c r="B306" s="81" t="s">
        <v>79</v>
      </c>
      <c r="C306" s="81" t="s">
        <v>150</v>
      </c>
      <c r="D306" s="81" t="s">
        <v>80</v>
      </c>
      <c r="E306" s="260" t="e">
        <f>SUM(#REF!)</f>
        <v>#REF!</v>
      </c>
      <c r="F306" s="82" t="s">
        <v>73</v>
      </c>
      <c r="G306" s="264"/>
      <c r="H306" s="227"/>
      <c r="I306" s="268"/>
    </row>
    <row r="307" spans="1:9" ht="24" customHeight="1">
      <c r="A307" s="80"/>
      <c r="B307" s="81" t="s">
        <v>79</v>
      </c>
      <c r="C307" s="81" t="s">
        <v>275</v>
      </c>
      <c r="D307" s="81" t="s">
        <v>80</v>
      </c>
      <c r="E307" s="260" t="e">
        <f>SUM(#REF!)</f>
        <v>#REF!</v>
      </c>
      <c r="F307" s="82" t="s">
        <v>73</v>
      </c>
      <c r="G307" s="264"/>
      <c r="H307" s="227"/>
      <c r="I307" s="269"/>
    </row>
    <row r="308" spans="1:9" ht="24" customHeight="1">
      <c r="A308" s="80"/>
      <c r="B308" s="81" t="s">
        <v>39</v>
      </c>
      <c r="C308" s="81"/>
      <c r="D308" s="81" t="s">
        <v>36</v>
      </c>
      <c r="E308" s="260" t="e">
        <f>SUM(#REF!)</f>
        <v>#REF!</v>
      </c>
      <c r="F308" s="82" t="s">
        <v>9</v>
      </c>
      <c r="G308" s="264"/>
      <c r="H308" s="227"/>
      <c r="I308" s="200"/>
    </row>
    <row r="309" spans="1:9" ht="24" customHeight="1">
      <c r="A309" s="80"/>
      <c r="B309" s="86" t="s">
        <v>82</v>
      </c>
      <c r="C309" s="81"/>
      <c r="D309" s="81" t="s">
        <v>80</v>
      </c>
      <c r="E309" s="260" t="e">
        <f>SUM(#REF!)</f>
        <v>#REF!</v>
      </c>
      <c r="F309" s="82" t="s">
        <v>9</v>
      </c>
      <c r="G309" s="264"/>
      <c r="H309" s="227"/>
      <c r="I309" s="200"/>
    </row>
    <row r="310" spans="1:9" ht="24" customHeight="1">
      <c r="A310" s="80"/>
      <c r="B310" s="52"/>
      <c r="C310" s="52"/>
      <c r="D310" s="52"/>
      <c r="E310" s="263"/>
      <c r="F310" s="45"/>
      <c r="G310" s="270"/>
      <c r="H310" s="224"/>
      <c r="I310" s="200"/>
    </row>
    <row r="311" spans="1:9" ht="24" customHeight="1" thickBot="1">
      <c r="A311" s="43"/>
      <c r="B311" s="153" t="str">
        <f>(A289)&amp;"　計"</f>
        <v>11.機械器具損料　計</v>
      </c>
      <c r="C311" s="54"/>
      <c r="D311" s="154"/>
      <c r="E311" s="218"/>
      <c r="F311" s="2"/>
      <c r="G311" s="239"/>
      <c r="H311" s="239"/>
      <c r="I311" s="271"/>
    </row>
    <row r="312" spans="1:9" ht="24" customHeight="1">
      <c r="A312" s="20"/>
      <c r="B312" s="20"/>
      <c r="C312" s="20"/>
      <c r="D312" s="20"/>
      <c r="E312" s="19"/>
      <c r="F312" s="19"/>
      <c r="G312" s="58"/>
      <c r="H312" s="72"/>
      <c r="I312" s="56" t="s">
        <v>614</v>
      </c>
    </row>
    <row r="313" spans="1:9" ht="24" customHeight="1" thickBot="1">
      <c r="A313" s="20" t="s">
        <v>641</v>
      </c>
      <c r="B313" s="20"/>
      <c r="C313" s="20"/>
      <c r="D313" s="20"/>
      <c r="E313" s="19"/>
      <c r="F313" s="19"/>
      <c r="G313" s="58"/>
      <c r="H313" s="72"/>
      <c r="I313" s="20"/>
    </row>
    <row r="314" spans="1:9" ht="24" customHeight="1">
      <c r="A314" s="105" t="s">
        <v>642</v>
      </c>
      <c r="B314" s="106"/>
      <c r="C314" s="106"/>
      <c r="D314" s="107"/>
      <c r="E314" s="108"/>
      <c r="F314" s="108"/>
      <c r="G314" s="109"/>
      <c r="H314" s="109"/>
      <c r="I314" s="141"/>
    </row>
    <row r="315" spans="1:9" ht="24" customHeight="1">
      <c r="A315" s="31"/>
      <c r="B315" s="6" t="s">
        <v>10</v>
      </c>
      <c r="C315" s="6" t="s">
        <v>30</v>
      </c>
      <c r="D315" s="50"/>
      <c r="E315" s="215">
        <v>2</v>
      </c>
      <c r="F315" s="1" t="s">
        <v>12</v>
      </c>
      <c r="G315" s="232"/>
      <c r="H315" s="222"/>
      <c r="I315" s="128"/>
    </row>
    <row r="316" spans="1:9" ht="24" customHeight="1">
      <c r="A316" s="31"/>
      <c r="B316" s="6"/>
      <c r="C316" s="6" t="s">
        <v>11</v>
      </c>
      <c r="D316" s="6"/>
      <c r="E316" s="215">
        <v>4</v>
      </c>
      <c r="F316" s="1" t="s">
        <v>12</v>
      </c>
      <c r="G316" s="232"/>
      <c r="H316" s="222"/>
      <c r="I316" s="128"/>
    </row>
    <row r="317" spans="1:9" ht="24" customHeight="1">
      <c r="A317" s="31"/>
      <c r="B317" s="6"/>
      <c r="C317" s="6" t="s">
        <v>31</v>
      </c>
      <c r="D317" s="50"/>
      <c r="E317" s="215">
        <v>4</v>
      </c>
      <c r="F317" s="1" t="s">
        <v>12</v>
      </c>
      <c r="G317" s="222"/>
      <c r="H317" s="222"/>
      <c r="I317" s="343"/>
    </row>
    <row r="318" spans="1:9" ht="24" customHeight="1">
      <c r="A318" s="31"/>
      <c r="B318" s="6" t="s">
        <v>32</v>
      </c>
      <c r="C318" s="6"/>
      <c r="D318" s="50"/>
      <c r="E318" s="215">
        <v>3</v>
      </c>
      <c r="F318" s="1" t="s">
        <v>33</v>
      </c>
      <c r="G318" s="222"/>
      <c r="H318" s="222"/>
      <c r="I318" s="134"/>
    </row>
    <row r="319" spans="1:9" ht="24" customHeight="1">
      <c r="A319" s="31"/>
      <c r="B319" s="6" t="s">
        <v>34</v>
      </c>
      <c r="C319" s="6"/>
      <c r="D319" s="50"/>
      <c r="E319" s="215">
        <v>3</v>
      </c>
      <c r="F319" s="1" t="s">
        <v>33</v>
      </c>
      <c r="G319" s="222"/>
      <c r="H319" s="222"/>
      <c r="I319" s="133"/>
    </row>
    <row r="320" spans="1:9" ht="24" customHeight="1">
      <c r="A320" s="31"/>
      <c r="B320" s="6" t="s">
        <v>35</v>
      </c>
      <c r="C320" s="6"/>
      <c r="D320" s="50"/>
      <c r="E320" s="215">
        <v>1</v>
      </c>
      <c r="F320" s="1" t="s">
        <v>49</v>
      </c>
      <c r="G320" s="222"/>
      <c r="H320" s="222"/>
      <c r="I320" s="133"/>
    </row>
    <row r="321" spans="1:9" ht="24" customHeight="1">
      <c r="A321" s="31"/>
      <c r="B321" s="6"/>
      <c r="C321" s="6"/>
      <c r="D321" s="50"/>
      <c r="E321" s="149"/>
      <c r="F321" s="1"/>
      <c r="G321" s="25"/>
      <c r="H321" s="25"/>
      <c r="I321" s="133"/>
    </row>
    <row r="322" spans="1:9" ht="24" customHeight="1">
      <c r="A322" s="31"/>
      <c r="B322" s="6"/>
      <c r="C322" s="6"/>
      <c r="D322" s="50"/>
      <c r="E322" s="1"/>
      <c r="F322" s="1"/>
      <c r="G322" s="25"/>
      <c r="H322" s="35"/>
      <c r="I322" s="133"/>
    </row>
    <row r="323" spans="1:9" ht="24" customHeight="1">
      <c r="A323" s="31"/>
      <c r="B323" s="6"/>
      <c r="C323" s="6"/>
      <c r="D323" s="50"/>
      <c r="E323" s="1"/>
      <c r="F323" s="1"/>
      <c r="G323" s="25"/>
      <c r="H323" s="25"/>
      <c r="I323" s="133"/>
    </row>
    <row r="324" spans="1:9" ht="24" customHeight="1">
      <c r="A324" s="31"/>
      <c r="B324" s="6"/>
      <c r="C324" s="6"/>
      <c r="D324" s="50"/>
      <c r="E324" s="1"/>
      <c r="F324" s="1"/>
      <c r="G324" s="25"/>
      <c r="H324" s="25"/>
      <c r="I324" s="133"/>
    </row>
    <row r="325" spans="1:9" ht="24" customHeight="1">
      <c r="A325" s="31"/>
      <c r="B325" s="6"/>
      <c r="C325" s="6"/>
      <c r="D325" s="50"/>
      <c r="E325" s="1"/>
      <c r="F325" s="1"/>
      <c r="G325" s="25"/>
      <c r="H325" s="25"/>
      <c r="I325" s="133"/>
    </row>
    <row r="326" spans="1:9" ht="24" customHeight="1">
      <c r="A326" s="31"/>
      <c r="B326" s="6"/>
      <c r="C326" s="6"/>
      <c r="D326" s="50"/>
      <c r="E326" s="1"/>
      <c r="F326" s="1"/>
      <c r="G326" s="25"/>
      <c r="H326" s="25"/>
      <c r="I326" s="133"/>
    </row>
    <row r="327" spans="1:9" ht="24" customHeight="1">
      <c r="A327" s="31"/>
      <c r="B327" s="6"/>
      <c r="C327" s="6"/>
      <c r="D327" s="50"/>
      <c r="E327" s="1"/>
      <c r="F327" s="1"/>
      <c r="G327" s="25"/>
      <c r="H327" s="25"/>
      <c r="I327" s="133"/>
    </row>
    <row r="328" spans="1:9" ht="24" customHeight="1">
      <c r="A328" s="31"/>
      <c r="B328" s="6"/>
      <c r="C328" s="6"/>
      <c r="D328" s="50"/>
      <c r="E328" s="1"/>
      <c r="F328" s="1"/>
      <c r="G328" s="25"/>
      <c r="H328" s="25"/>
      <c r="I328" s="133"/>
    </row>
    <row r="329" spans="1:9" ht="24" customHeight="1">
      <c r="A329" s="31"/>
      <c r="B329" s="6"/>
      <c r="C329" s="6"/>
      <c r="D329" s="50"/>
      <c r="E329" s="1"/>
      <c r="F329" s="1"/>
      <c r="G329" s="25"/>
      <c r="H329" s="25"/>
      <c r="I329" s="133"/>
    </row>
    <row r="330" spans="1:9" ht="24" customHeight="1">
      <c r="A330" s="31"/>
      <c r="B330" s="6"/>
      <c r="C330" s="6"/>
      <c r="D330" s="50"/>
      <c r="E330" s="1"/>
      <c r="F330" s="1"/>
      <c r="G330" s="25"/>
      <c r="H330" s="25"/>
      <c r="I330" s="133"/>
    </row>
    <row r="331" spans="1:9" ht="24" customHeight="1">
      <c r="A331" s="31"/>
      <c r="B331" s="6"/>
      <c r="C331" s="6"/>
      <c r="D331" s="50"/>
      <c r="E331" s="1"/>
      <c r="F331" s="1"/>
      <c r="G331" s="25"/>
      <c r="H331" s="25"/>
      <c r="I331" s="133"/>
    </row>
    <row r="332" spans="1:9" ht="24" customHeight="1">
      <c r="A332" s="31"/>
      <c r="B332" s="6"/>
      <c r="C332" s="6"/>
      <c r="D332" s="50"/>
      <c r="E332" s="1"/>
      <c r="F332" s="1"/>
      <c r="G332" s="25"/>
      <c r="H332" s="25"/>
      <c r="I332" s="133"/>
    </row>
    <row r="333" spans="1:9" ht="24" customHeight="1">
      <c r="A333" s="31"/>
      <c r="B333" s="6"/>
      <c r="C333" s="6"/>
      <c r="D333" s="50"/>
      <c r="E333" s="1"/>
      <c r="F333" s="1"/>
      <c r="G333" s="25"/>
      <c r="H333" s="25"/>
      <c r="I333" s="133"/>
    </row>
    <row r="334" spans="1:9" ht="24" customHeight="1">
      <c r="A334" s="31"/>
      <c r="B334" s="6"/>
      <c r="C334" s="6"/>
      <c r="D334" s="50"/>
      <c r="E334" s="1"/>
      <c r="F334" s="1"/>
      <c r="G334" s="25"/>
      <c r="H334" s="25"/>
      <c r="I334" s="133"/>
    </row>
    <row r="335" spans="1:9" ht="24" customHeight="1">
      <c r="A335" s="31"/>
      <c r="B335" s="6"/>
      <c r="C335" s="6"/>
      <c r="D335" s="50"/>
      <c r="E335" s="1"/>
      <c r="F335" s="1"/>
      <c r="G335" s="25"/>
      <c r="H335" s="25"/>
      <c r="I335" s="133"/>
    </row>
    <row r="336" spans="1:9" ht="24" customHeight="1">
      <c r="A336" s="31"/>
      <c r="B336" s="6"/>
      <c r="C336" s="6"/>
      <c r="D336" s="50"/>
      <c r="E336" s="1"/>
      <c r="F336" s="1"/>
      <c r="G336" s="25"/>
      <c r="H336" s="25"/>
      <c r="I336" s="133"/>
    </row>
    <row r="337" spans="1:9" ht="24" customHeight="1" thickBot="1">
      <c r="A337" s="43"/>
      <c r="B337" s="153" t="str">
        <f>(A314)&amp;"　計"</f>
        <v>12.報告書作成費　計</v>
      </c>
      <c r="C337" s="54"/>
      <c r="D337" s="154"/>
      <c r="E337" s="2"/>
      <c r="F337" s="2"/>
      <c r="G337" s="71"/>
      <c r="H337" s="71"/>
      <c r="I337" s="137"/>
    </row>
    <row r="338" spans="1:9" ht="24" customHeight="1">
      <c r="A338" s="20"/>
      <c r="B338" s="20"/>
      <c r="C338" s="20"/>
      <c r="D338" s="58"/>
      <c r="E338" s="19"/>
      <c r="F338" s="19"/>
      <c r="G338" s="72"/>
      <c r="H338" s="72"/>
      <c r="I338" s="56" t="s">
        <v>614</v>
      </c>
    </row>
    <row r="339" spans="1:9" ht="24" customHeight="1" thickBot="1">
      <c r="A339" s="20" t="s">
        <v>643</v>
      </c>
      <c r="B339" s="20"/>
      <c r="C339" s="20"/>
      <c r="D339" s="20"/>
      <c r="E339" s="19"/>
      <c r="F339" s="19"/>
      <c r="G339" s="20"/>
      <c r="H339" s="18"/>
      <c r="I339" s="58"/>
    </row>
    <row r="340" spans="1:9" ht="24" customHeight="1" thickBot="1">
      <c r="A340" s="97" t="s">
        <v>0</v>
      </c>
      <c r="B340" s="98" t="s">
        <v>7</v>
      </c>
      <c r="C340" s="98" t="s">
        <v>8</v>
      </c>
      <c r="D340" s="98" t="s">
        <v>1</v>
      </c>
      <c r="E340" s="98" t="s">
        <v>2</v>
      </c>
      <c r="F340" s="98" t="s">
        <v>3</v>
      </c>
      <c r="G340" s="98" t="s">
        <v>4</v>
      </c>
      <c r="H340" s="98" t="s">
        <v>5</v>
      </c>
      <c r="I340" s="104" t="s">
        <v>6</v>
      </c>
    </row>
    <row r="341" spans="1:9" ht="24" customHeight="1">
      <c r="A341" s="116" t="s">
        <v>644</v>
      </c>
      <c r="B341" s="117"/>
      <c r="C341" s="117"/>
      <c r="D341" s="118"/>
      <c r="E341" s="370"/>
      <c r="F341" s="118"/>
      <c r="G341" s="371"/>
      <c r="H341" s="371"/>
      <c r="I341" s="142"/>
    </row>
    <row r="342" spans="1:9" ht="24" customHeight="1">
      <c r="A342" s="119"/>
      <c r="B342" s="6" t="s">
        <v>10</v>
      </c>
      <c r="C342" s="6"/>
      <c r="D342" s="6"/>
      <c r="E342" s="215"/>
      <c r="F342" s="1"/>
      <c r="G342" s="231"/>
      <c r="H342" s="222"/>
      <c r="I342" s="143"/>
    </row>
    <row r="343" spans="1:9" ht="24" customHeight="1">
      <c r="A343" s="119"/>
      <c r="B343" s="6"/>
      <c r="C343" s="6" t="s">
        <v>323</v>
      </c>
      <c r="D343" s="6"/>
      <c r="E343" s="215">
        <v>1</v>
      </c>
      <c r="F343" s="1" t="s">
        <v>50</v>
      </c>
      <c r="G343" s="232"/>
      <c r="H343" s="222"/>
      <c r="I343" s="128"/>
    </row>
    <row r="344" spans="1:9" ht="24" customHeight="1">
      <c r="A344" s="119"/>
      <c r="B344" s="6"/>
      <c r="C344" s="6" t="s">
        <v>11</v>
      </c>
      <c r="D344" s="6"/>
      <c r="E344" s="215">
        <v>1</v>
      </c>
      <c r="F344" s="1" t="s">
        <v>12</v>
      </c>
      <c r="G344" s="232"/>
      <c r="H344" s="222"/>
      <c r="I344" s="128"/>
    </row>
    <row r="345" spans="1:9" ht="24" customHeight="1">
      <c r="A345" s="123"/>
      <c r="B345" s="6"/>
      <c r="C345" s="6" t="s">
        <v>13</v>
      </c>
      <c r="D345" s="6"/>
      <c r="E345" s="215">
        <v>3</v>
      </c>
      <c r="F345" s="1" t="s">
        <v>12</v>
      </c>
      <c r="G345" s="232"/>
      <c r="H345" s="222"/>
      <c r="I345" s="342"/>
    </row>
    <row r="346" spans="1:9" ht="24" customHeight="1">
      <c r="A346" s="124"/>
      <c r="B346" s="6"/>
      <c r="C346" s="6" t="s">
        <v>45</v>
      </c>
      <c r="D346" s="6"/>
      <c r="E346" s="215">
        <v>3</v>
      </c>
      <c r="F346" s="1" t="s">
        <v>50</v>
      </c>
      <c r="G346" s="232"/>
      <c r="H346" s="222"/>
      <c r="I346" s="342"/>
    </row>
    <row r="347" spans="1:9" ht="24" customHeight="1">
      <c r="A347" s="123"/>
      <c r="B347" s="6"/>
      <c r="C347" s="6" t="s">
        <v>14</v>
      </c>
      <c r="D347" s="6"/>
      <c r="E347" s="215">
        <v>3</v>
      </c>
      <c r="F347" s="1" t="s">
        <v>12</v>
      </c>
      <c r="G347" s="232"/>
      <c r="H347" s="222"/>
      <c r="I347" s="342"/>
    </row>
    <row r="348" spans="1:9" ht="24" customHeight="1">
      <c r="A348" s="123"/>
      <c r="B348" s="115"/>
      <c r="C348" s="115" t="s">
        <v>154</v>
      </c>
      <c r="D348" s="120" t="s">
        <v>155</v>
      </c>
      <c r="E348" s="350">
        <v>1</v>
      </c>
      <c r="F348" s="45" t="s">
        <v>49</v>
      </c>
      <c r="G348" s="224"/>
      <c r="H348" s="227"/>
      <c r="I348" s="144"/>
    </row>
    <row r="349" spans="1:9" ht="24" customHeight="1">
      <c r="A349" s="123"/>
      <c r="B349" s="115" t="s">
        <v>151</v>
      </c>
      <c r="C349" s="115"/>
      <c r="D349" s="75"/>
      <c r="E349" s="350"/>
      <c r="F349" s="45"/>
      <c r="G349" s="224"/>
      <c r="H349" s="227"/>
      <c r="I349" s="143"/>
    </row>
    <row r="350" spans="1:9" ht="24" customHeight="1">
      <c r="A350" s="123"/>
      <c r="B350" s="115"/>
      <c r="C350" s="115" t="s">
        <v>152</v>
      </c>
      <c r="D350" s="75"/>
      <c r="E350" s="350">
        <v>1</v>
      </c>
      <c r="F350" s="45" t="s">
        <v>153</v>
      </c>
      <c r="G350" s="224"/>
      <c r="H350" s="227"/>
      <c r="I350" s="143"/>
    </row>
    <row r="351" spans="1:9" ht="24" customHeight="1">
      <c r="A351" s="123"/>
      <c r="B351" s="115"/>
      <c r="C351" s="115"/>
      <c r="D351" s="75"/>
      <c r="E351" s="350"/>
      <c r="F351" s="45"/>
      <c r="G351" s="224"/>
      <c r="H351" s="227"/>
      <c r="I351" s="143"/>
    </row>
    <row r="352" spans="1:9" ht="24" customHeight="1">
      <c r="A352" s="123"/>
      <c r="B352" s="115"/>
      <c r="C352" s="115"/>
      <c r="D352" s="75"/>
      <c r="E352" s="350"/>
      <c r="F352" s="45"/>
      <c r="G352" s="224"/>
      <c r="H352" s="227"/>
      <c r="I352" s="143"/>
    </row>
    <row r="353" spans="1:9" ht="24" customHeight="1">
      <c r="A353" s="123"/>
      <c r="B353" s="115"/>
      <c r="C353" s="115"/>
      <c r="D353" s="75"/>
      <c r="E353" s="350"/>
      <c r="F353" s="45"/>
      <c r="G353" s="224"/>
      <c r="H353" s="227"/>
      <c r="I353" s="143"/>
    </row>
    <row r="354" spans="1:9" ht="24" customHeight="1">
      <c r="A354" s="123"/>
      <c r="B354" s="115"/>
      <c r="C354" s="115"/>
      <c r="D354" s="75"/>
      <c r="E354" s="350"/>
      <c r="F354" s="45"/>
      <c r="G354" s="224"/>
      <c r="H354" s="227"/>
      <c r="I354" s="143"/>
    </row>
    <row r="355" spans="1:9" ht="24" customHeight="1">
      <c r="A355" s="123"/>
      <c r="B355" s="115"/>
      <c r="C355" s="115"/>
      <c r="D355" s="75"/>
      <c r="E355" s="350"/>
      <c r="F355" s="45"/>
      <c r="G355" s="224"/>
      <c r="H355" s="227"/>
      <c r="I355" s="143"/>
    </row>
    <row r="356" spans="1:9" ht="24" customHeight="1">
      <c r="A356" s="123"/>
      <c r="B356" s="115"/>
      <c r="C356" s="115"/>
      <c r="D356" s="75"/>
      <c r="E356" s="350"/>
      <c r="F356" s="45"/>
      <c r="G356" s="224"/>
      <c r="H356" s="227"/>
      <c r="I356" s="144"/>
    </row>
    <row r="357" spans="1:9" ht="24" customHeight="1">
      <c r="A357" s="123"/>
      <c r="B357" s="115"/>
      <c r="C357" s="115"/>
      <c r="D357" s="120"/>
      <c r="E357" s="350"/>
      <c r="F357" s="45"/>
      <c r="G357" s="224"/>
      <c r="H357" s="227"/>
      <c r="I357" s="125"/>
    </row>
    <row r="358" spans="1:9" ht="24" customHeight="1">
      <c r="A358" s="123"/>
      <c r="B358" s="115"/>
      <c r="C358" s="115"/>
      <c r="D358" s="75"/>
      <c r="E358" s="350"/>
      <c r="F358" s="45"/>
      <c r="G358" s="224"/>
      <c r="H358" s="227"/>
      <c r="I358" s="143"/>
    </row>
    <row r="359" spans="1:9" ht="24" customHeight="1">
      <c r="A359" s="123"/>
      <c r="B359" s="115"/>
      <c r="C359" s="115"/>
      <c r="D359" s="75"/>
      <c r="E359" s="350"/>
      <c r="F359" s="45"/>
      <c r="G359" s="224"/>
      <c r="H359" s="227"/>
      <c r="I359" s="143"/>
    </row>
    <row r="360" spans="1:9" ht="24" customHeight="1">
      <c r="A360" s="123"/>
      <c r="B360" s="115"/>
      <c r="C360" s="115"/>
      <c r="D360" s="45"/>
      <c r="E360" s="350"/>
      <c r="F360" s="45"/>
      <c r="G360" s="372"/>
      <c r="H360" s="372"/>
      <c r="I360" s="144"/>
    </row>
    <row r="361" spans="1:9" ht="24" customHeight="1">
      <c r="A361" s="123"/>
      <c r="B361" s="115"/>
      <c r="D361" s="45"/>
      <c r="E361" s="350"/>
      <c r="F361" s="45"/>
      <c r="G361" s="372"/>
      <c r="H361" s="372"/>
      <c r="I361" s="144"/>
    </row>
    <row r="362" spans="1:9" ht="24" customHeight="1">
      <c r="A362" s="101"/>
      <c r="B362" s="76"/>
      <c r="C362" s="76"/>
      <c r="D362" s="76"/>
      <c r="E362" s="356"/>
      <c r="F362" s="99"/>
      <c r="G362" s="223"/>
      <c r="H362" s="373"/>
      <c r="I362" s="145"/>
    </row>
    <row r="363" spans="1:9" ht="24" customHeight="1" thickBot="1">
      <c r="A363" s="157"/>
      <c r="B363" s="501" t="str">
        <f>(A341)&amp;"　計"</f>
        <v>13.動力装置許可申請書作成費　(工事着工届、工事完了届、ガス濃度確認申請書、既存源泉廃止届等含む)　計</v>
      </c>
      <c r="C363" s="502"/>
      <c r="D363" s="502"/>
      <c r="E363" s="502"/>
      <c r="F363" s="502"/>
      <c r="G363" s="503"/>
      <c r="H363" s="71"/>
      <c r="I363" s="137"/>
    </row>
    <row r="364" spans="1:9" ht="24" customHeight="1">
      <c r="A364" s="20"/>
      <c r="B364" s="20"/>
      <c r="C364" s="20"/>
      <c r="D364" s="20"/>
      <c r="E364" s="19"/>
      <c r="F364" s="19"/>
      <c r="G364" s="20"/>
      <c r="H364" s="72"/>
      <c r="I364" s="56" t="s">
        <v>614</v>
      </c>
    </row>
    <row r="365" spans="1:9" ht="24" customHeight="1" thickBot="1">
      <c r="A365" s="20" t="s">
        <v>646</v>
      </c>
      <c r="B365" s="20"/>
      <c r="C365" s="20"/>
      <c r="D365" s="20"/>
      <c r="E365" s="19"/>
      <c r="F365" s="19"/>
      <c r="G365" s="20"/>
      <c r="H365" s="18"/>
      <c r="I365" s="58"/>
    </row>
    <row r="366" spans="1:9" ht="24" customHeight="1" thickBot="1">
      <c r="A366" s="97" t="s">
        <v>0</v>
      </c>
      <c r="B366" s="98" t="s">
        <v>7</v>
      </c>
      <c r="C366" s="98" t="s">
        <v>8</v>
      </c>
      <c r="D366" s="98" t="s">
        <v>1</v>
      </c>
      <c r="E366" s="98" t="s">
        <v>2</v>
      </c>
      <c r="F366" s="98" t="s">
        <v>3</v>
      </c>
      <c r="G366" s="98" t="s">
        <v>4</v>
      </c>
      <c r="H366" s="98" t="s">
        <v>5</v>
      </c>
      <c r="I366" s="104" t="s">
        <v>6</v>
      </c>
    </row>
    <row r="367" spans="1:9" ht="24" customHeight="1">
      <c r="A367" s="273" t="s">
        <v>645</v>
      </c>
      <c r="B367" s="276">
        <v>4</v>
      </c>
      <c r="C367" s="117"/>
      <c r="D367" s="118"/>
      <c r="E367" s="121"/>
      <c r="F367" s="118"/>
      <c r="G367" s="113"/>
      <c r="H367" s="113"/>
      <c r="I367" s="142"/>
    </row>
    <row r="368" spans="1:9" ht="24" customHeight="1">
      <c r="A368" s="193"/>
      <c r="B368" s="6"/>
      <c r="C368" s="6"/>
      <c r="D368" s="6"/>
      <c r="E368" s="149"/>
      <c r="F368" s="1"/>
      <c r="G368" s="35"/>
      <c r="H368" s="25"/>
      <c r="I368" s="143"/>
    </row>
    <row r="369" spans="1:9" ht="24" customHeight="1">
      <c r="A369" s="207" t="s">
        <v>167</v>
      </c>
      <c r="B369" s="6"/>
      <c r="C369" s="6"/>
      <c r="D369" s="6"/>
      <c r="E369" s="149"/>
      <c r="F369" s="1"/>
      <c r="G369" s="90"/>
      <c r="H369" s="73"/>
      <c r="I369" s="143"/>
    </row>
    <row r="370" spans="1:9" ht="24" customHeight="1">
      <c r="A370" s="168" t="s">
        <v>159</v>
      </c>
      <c r="B370" s="37"/>
      <c r="C370" s="37"/>
      <c r="D370" s="37"/>
      <c r="E370" s="150"/>
      <c r="F370" s="27"/>
      <c r="G370" s="167"/>
      <c r="H370" s="73"/>
      <c r="I370" s="143"/>
    </row>
    <row r="371" spans="1:9" ht="24" customHeight="1">
      <c r="A371" s="175"/>
      <c r="B371" s="52" t="s">
        <v>156</v>
      </c>
      <c r="C371" s="52"/>
      <c r="D371" s="52" t="s">
        <v>337</v>
      </c>
      <c r="E371" s="350">
        <f>ROUNDDOWN($B$367*3,0)</f>
        <v>12</v>
      </c>
      <c r="F371" s="45" t="s">
        <v>157</v>
      </c>
      <c r="G371" s="75"/>
      <c r="H371" s="114"/>
      <c r="I371" s="143"/>
    </row>
    <row r="372" spans="1:9" ht="24" customHeight="1">
      <c r="A372" s="124"/>
      <c r="B372" s="52"/>
      <c r="C372" s="52" t="s">
        <v>158</v>
      </c>
      <c r="D372" s="366">
        <v>0.5</v>
      </c>
      <c r="E372" s="350">
        <f>ROUNDDOWN($E$371*D372,2)</f>
        <v>6</v>
      </c>
      <c r="F372" s="45" t="s">
        <v>12</v>
      </c>
      <c r="G372" s="232"/>
      <c r="H372" s="222"/>
      <c r="I372" s="128"/>
    </row>
    <row r="373" spans="1:9" ht="24" customHeight="1">
      <c r="A373" s="175"/>
      <c r="B373" s="52"/>
      <c r="C373" s="52" t="s">
        <v>13</v>
      </c>
      <c r="D373" s="366">
        <v>1</v>
      </c>
      <c r="E373" s="350">
        <f>ROUNDDOWN($E$371*D373,2)</f>
        <v>12</v>
      </c>
      <c r="F373" s="45" t="s">
        <v>12</v>
      </c>
      <c r="G373" s="232"/>
      <c r="H373" s="222"/>
      <c r="I373" s="125"/>
    </row>
    <row r="374" spans="1:9" ht="24" customHeight="1">
      <c r="A374" s="175"/>
      <c r="B374" s="52"/>
      <c r="C374" s="52" t="s">
        <v>23</v>
      </c>
      <c r="D374" s="366">
        <v>1</v>
      </c>
      <c r="E374" s="350">
        <f>ROUNDDOWN($E$371*D374,2)</f>
        <v>12</v>
      </c>
      <c r="F374" s="45" t="s">
        <v>12</v>
      </c>
      <c r="G374" s="232"/>
      <c r="H374" s="222"/>
      <c r="I374" s="125"/>
    </row>
    <row r="375" spans="1:9" ht="24" customHeight="1">
      <c r="A375" s="194"/>
      <c r="B375" s="115"/>
      <c r="C375" s="115"/>
      <c r="D375" s="75"/>
      <c r="E375" s="350"/>
      <c r="F375" s="45"/>
      <c r="G375" s="75"/>
      <c r="H375" s="73"/>
      <c r="I375" s="143"/>
    </row>
    <row r="376" spans="1:9" ht="24" customHeight="1">
      <c r="A376" s="207" t="s">
        <v>160</v>
      </c>
      <c r="B376" s="115"/>
      <c r="C376" s="115"/>
      <c r="D376" s="75"/>
      <c r="E376" s="350"/>
      <c r="F376" s="45"/>
      <c r="G376" s="75"/>
      <c r="H376" s="73"/>
      <c r="I376" s="143"/>
    </row>
    <row r="377" spans="1:9" ht="24" customHeight="1">
      <c r="A377" s="168" t="s">
        <v>159</v>
      </c>
      <c r="B377" s="115"/>
      <c r="C377" s="115"/>
      <c r="D377" s="75"/>
      <c r="E377" s="350"/>
      <c r="F377" s="45"/>
      <c r="G377" s="75"/>
      <c r="H377" s="73"/>
      <c r="I377" s="143"/>
    </row>
    <row r="378" spans="1:9" ht="24" customHeight="1">
      <c r="A378" s="175"/>
      <c r="B378" s="52" t="s">
        <v>156</v>
      </c>
      <c r="C378" s="52"/>
      <c r="D378" s="52" t="s">
        <v>337</v>
      </c>
      <c r="E378" s="350">
        <f>ROUNDDOWN($B$367*3,0)</f>
        <v>12</v>
      </c>
      <c r="F378" s="45" t="s">
        <v>157</v>
      </c>
      <c r="G378" s="75"/>
      <c r="H378" s="114"/>
      <c r="I378" s="143"/>
    </row>
    <row r="379" spans="1:9" ht="24" customHeight="1">
      <c r="A379" s="175"/>
      <c r="B379" s="52"/>
      <c r="C379" s="52" t="s">
        <v>158</v>
      </c>
      <c r="D379" s="366">
        <v>0.5</v>
      </c>
      <c r="E379" s="350">
        <f>ROUNDDOWN($E$371*D379,2)</f>
        <v>6</v>
      </c>
      <c r="F379" s="45" t="s">
        <v>12</v>
      </c>
      <c r="G379" s="232"/>
      <c r="H379" s="222"/>
      <c r="I379" s="128"/>
    </row>
    <row r="380" spans="1:9" ht="24" customHeight="1">
      <c r="A380" s="175"/>
      <c r="B380" s="52"/>
      <c r="C380" s="52" t="s">
        <v>13</v>
      </c>
      <c r="D380" s="366">
        <v>1</v>
      </c>
      <c r="E380" s="350">
        <f>ROUNDDOWN($E$371*D380,2)</f>
        <v>12</v>
      </c>
      <c r="F380" s="45" t="s">
        <v>12</v>
      </c>
      <c r="G380" s="232"/>
      <c r="H380" s="222"/>
      <c r="I380" s="125"/>
    </row>
    <row r="381" spans="1:9" ht="24" customHeight="1">
      <c r="A381" s="175"/>
      <c r="B381" s="52"/>
      <c r="C381" s="52" t="s">
        <v>23</v>
      </c>
      <c r="D381" s="366">
        <v>1</v>
      </c>
      <c r="E381" s="350">
        <f>ROUNDDOWN($E$371*D381,2)</f>
        <v>12</v>
      </c>
      <c r="F381" s="45" t="s">
        <v>12</v>
      </c>
      <c r="G381" s="232"/>
      <c r="H381" s="222"/>
      <c r="I381" s="125"/>
    </row>
    <row r="382" spans="1:9" ht="24" customHeight="1">
      <c r="A382" s="194"/>
      <c r="B382" s="115"/>
      <c r="C382" s="115"/>
      <c r="D382" s="75"/>
      <c r="E382" s="350"/>
      <c r="F382" s="45"/>
      <c r="G382" s="75"/>
      <c r="H382" s="73"/>
      <c r="I382" s="144"/>
    </row>
    <row r="383" spans="1:9" ht="24" customHeight="1">
      <c r="A383" s="208" t="s">
        <v>161</v>
      </c>
      <c r="B383" s="115"/>
      <c r="C383" s="115"/>
      <c r="D383" s="120"/>
      <c r="E383" s="350"/>
      <c r="F383" s="45"/>
      <c r="G383" s="75"/>
      <c r="H383" s="73"/>
      <c r="I383" s="125"/>
    </row>
    <row r="384" spans="1:9" ht="24" customHeight="1">
      <c r="A384" s="175"/>
      <c r="B384" s="52" t="s">
        <v>156</v>
      </c>
      <c r="C384" s="52"/>
      <c r="D384" s="52" t="s">
        <v>338</v>
      </c>
      <c r="E384" s="350">
        <f>ROUNDDOWN($B$367*5,0)</f>
        <v>20</v>
      </c>
      <c r="F384" s="45" t="s">
        <v>157</v>
      </c>
      <c r="G384" s="75"/>
      <c r="H384" s="114"/>
      <c r="I384" s="143"/>
    </row>
    <row r="385" spans="1:9" ht="24" customHeight="1">
      <c r="A385" s="175"/>
      <c r="B385" s="52"/>
      <c r="C385" s="52" t="s">
        <v>158</v>
      </c>
      <c r="D385" s="366">
        <v>0.5</v>
      </c>
      <c r="E385" s="350">
        <f>ROUNDDOWN($E$384*D385,2)</f>
        <v>10</v>
      </c>
      <c r="F385" s="45" t="s">
        <v>12</v>
      </c>
      <c r="G385" s="232"/>
      <c r="H385" s="222"/>
      <c r="I385" s="128"/>
    </row>
    <row r="386" spans="1:9" ht="24" customHeight="1">
      <c r="A386" s="175"/>
      <c r="B386" s="52"/>
      <c r="C386" s="52" t="s">
        <v>13</v>
      </c>
      <c r="D386" s="366">
        <v>1</v>
      </c>
      <c r="E386" s="350">
        <f>ROUNDDOWN($E$384*D386,2)</f>
        <v>20</v>
      </c>
      <c r="F386" s="45" t="s">
        <v>12</v>
      </c>
      <c r="G386" s="232"/>
      <c r="H386" s="222"/>
      <c r="I386" s="125"/>
    </row>
    <row r="387" spans="1:9" ht="24" customHeight="1">
      <c r="A387" s="175"/>
      <c r="B387" s="52"/>
      <c r="C387" s="52" t="s">
        <v>23</v>
      </c>
      <c r="D387" s="366">
        <v>1</v>
      </c>
      <c r="E387" s="350">
        <f>ROUNDDOWN($E$384*D387,2)</f>
        <v>20</v>
      </c>
      <c r="F387" s="45" t="s">
        <v>12</v>
      </c>
      <c r="G387" s="232"/>
      <c r="H387" s="222"/>
      <c r="I387" s="125"/>
    </row>
    <row r="388" spans="1:9" ht="24" customHeight="1">
      <c r="A388" s="195"/>
      <c r="B388" s="76"/>
      <c r="C388" s="76"/>
      <c r="D388" s="76"/>
      <c r="E388" s="356"/>
      <c r="F388" s="99"/>
      <c r="G388" s="76"/>
      <c r="H388" s="100"/>
      <c r="I388" s="196"/>
    </row>
    <row r="389" spans="1:9" ht="24" customHeight="1" thickBot="1">
      <c r="A389" s="197"/>
      <c r="B389" s="153"/>
      <c r="C389" s="54"/>
      <c r="D389" s="154"/>
      <c r="E389" s="161"/>
      <c r="F389" s="161"/>
      <c r="G389" s="70"/>
      <c r="H389" s="70"/>
      <c r="I389" s="162"/>
    </row>
    <row r="390" spans="1:9" ht="24" customHeight="1">
      <c r="A390" s="20"/>
      <c r="B390" s="20"/>
      <c r="C390" s="20"/>
      <c r="D390" s="20"/>
      <c r="E390" s="19"/>
      <c r="F390" s="19"/>
      <c r="G390" s="20"/>
      <c r="H390" s="72"/>
      <c r="I390" s="56" t="s">
        <v>614</v>
      </c>
    </row>
    <row r="391" spans="1:9" ht="24" customHeight="1" thickBot="1">
      <c r="A391" s="20" t="s">
        <v>647</v>
      </c>
      <c r="B391" s="20"/>
      <c r="C391" s="20"/>
      <c r="D391" s="20"/>
      <c r="E391" s="19"/>
      <c r="F391" s="19"/>
      <c r="G391" s="20"/>
      <c r="H391" s="18"/>
      <c r="I391" s="58"/>
    </row>
    <row r="392" spans="1:9" ht="24" customHeight="1" thickBot="1">
      <c r="A392" s="110" t="s">
        <v>0</v>
      </c>
      <c r="B392" s="111" t="s">
        <v>7</v>
      </c>
      <c r="C392" s="111" t="s">
        <v>8</v>
      </c>
      <c r="D392" s="111" t="s">
        <v>1</v>
      </c>
      <c r="E392" s="111" t="s">
        <v>2</v>
      </c>
      <c r="F392" s="111" t="s">
        <v>3</v>
      </c>
      <c r="G392" s="111" t="s">
        <v>4</v>
      </c>
      <c r="H392" s="33" t="s">
        <v>5</v>
      </c>
      <c r="I392" s="104" t="s">
        <v>6</v>
      </c>
    </row>
    <row r="393" spans="1:9" ht="24" customHeight="1">
      <c r="A393" s="209" t="s">
        <v>162</v>
      </c>
      <c r="B393" s="117"/>
      <c r="C393" s="117"/>
      <c r="D393" s="118"/>
      <c r="E393" s="370"/>
      <c r="F393" s="118"/>
      <c r="G393" s="371"/>
      <c r="H393" s="371"/>
      <c r="I393" s="142"/>
    </row>
    <row r="394" spans="1:9" ht="24" customHeight="1">
      <c r="A394" s="123"/>
      <c r="B394" s="52" t="s">
        <v>156</v>
      </c>
      <c r="C394" s="52"/>
      <c r="D394" s="52" t="s">
        <v>337</v>
      </c>
      <c r="E394" s="350">
        <f>ROUNDDOWN($B$367*3,0)</f>
        <v>12</v>
      </c>
      <c r="F394" s="45" t="s">
        <v>157</v>
      </c>
      <c r="G394" s="224"/>
      <c r="H394" s="372"/>
      <c r="I394" s="143"/>
    </row>
    <row r="395" spans="1:9" ht="24" customHeight="1">
      <c r="A395" s="123"/>
      <c r="B395" s="52"/>
      <c r="C395" s="52" t="s">
        <v>158</v>
      </c>
      <c r="D395" s="366">
        <v>0.5</v>
      </c>
      <c r="E395" s="350">
        <f>ROUNDDOWN($E$371*D395,2)</f>
        <v>6</v>
      </c>
      <c r="F395" s="45" t="s">
        <v>12</v>
      </c>
      <c r="G395" s="232"/>
      <c r="H395" s="222"/>
      <c r="I395" s="128"/>
    </row>
    <row r="396" spans="1:9" ht="24" customHeight="1">
      <c r="A396" s="123"/>
      <c r="B396" s="52"/>
      <c r="C396" s="52" t="s">
        <v>13</v>
      </c>
      <c r="D396" s="366">
        <v>1</v>
      </c>
      <c r="E396" s="350">
        <f>ROUNDDOWN($E$371*D396,2)</f>
        <v>12</v>
      </c>
      <c r="F396" s="45" t="s">
        <v>12</v>
      </c>
      <c r="G396" s="232"/>
      <c r="H396" s="222"/>
      <c r="I396" s="342"/>
    </row>
    <row r="397" spans="1:9" ht="24" customHeight="1">
      <c r="A397" s="123"/>
      <c r="B397" s="52"/>
      <c r="C397" s="52" t="s">
        <v>23</v>
      </c>
      <c r="D397" s="366">
        <v>1</v>
      </c>
      <c r="E397" s="350">
        <f>ROUNDDOWN($E$371*D397,2)</f>
        <v>12</v>
      </c>
      <c r="F397" s="45" t="s">
        <v>12</v>
      </c>
      <c r="G397" s="232"/>
      <c r="H397" s="222"/>
      <c r="I397" s="342"/>
    </row>
    <row r="398" spans="1:9" ht="24" customHeight="1">
      <c r="A398" s="169"/>
      <c r="B398" s="115"/>
      <c r="C398" s="115"/>
      <c r="D398" s="75"/>
      <c r="E398" s="350"/>
      <c r="F398" s="45"/>
      <c r="G398" s="224"/>
      <c r="H398" s="227"/>
      <c r="I398" s="143"/>
    </row>
    <row r="399" spans="1:9" ht="24" customHeight="1">
      <c r="A399" s="170" t="s">
        <v>168</v>
      </c>
      <c r="B399" s="45"/>
      <c r="C399" s="115"/>
      <c r="D399" s="75"/>
      <c r="E399" s="224"/>
      <c r="F399" s="45"/>
      <c r="G399" s="224"/>
      <c r="H399" s="222"/>
      <c r="I399" s="143"/>
    </row>
    <row r="400" spans="1:9" ht="24" customHeight="1">
      <c r="A400" s="175"/>
      <c r="B400" s="210" t="s">
        <v>163</v>
      </c>
      <c r="C400" s="211"/>
      <c r="D400" s="75"/>
      <c r="E400" s="350">
        <v>1</v>
      </c>
      <c r="F400" s="45" t="s">
        <v>164</v>
      </c>
      <c r="G400" s="232"/>
      <c r="H400" s="222"/>
      <c r="I400" s="144"/>
    </row>
    <row r="401" spans="1:9" ht="24" customHeight="1">
      <c r="A401" s="170"/>
      <c r="B401" s="115"/>
      <c r="C401" s="115"/>
      <c r="D401" s="75"/>
      <c r="E401" s="350"/>
      <c r="F401" s="45"/>
      <c r="G401" s="224"/>
      <c r="H401" s="227"/>
      <c r="I401" s="143"/>
    </row>
    <row r="402" spans="1:9" ht="24" customHeight="1">
      <c r="A402" s="212" t="s">
        <v>170</v>
      </c>
      <c r="B402" s="115"/>
      <c r="C402" s="115"/>
      <c r="D402" s="75"/>
      <c r="E402" s="350"/>
      <c r="F402" s="45"/>
      <c r="G402" s="224"/>
      <c r="H402" s="222"/>
      <c r="I402" s="143"/>
    </row>
    <row r="403" spans="1:9" ht="24" customHeight="1">
      <c r="A403" s="123"/>
      <c r="B403" s="504" t="s">
        <v>166</v>
      </c>
      <c r="C403" s="505"/>
      <c r="D403" s="506"/>
      <c r="E403" s="350">
        <v>1</v>
      </c>
      <c r="F403" s="45" t="s">
        <v>165</v>
      </c>
      <c r="G403" s="232"/>
      <c r="H403" s="222"/>
      <c r="I403" s="143"/>
    </row>
    <row r="404" spans="1:9" ht="24" customHeight="1">
      <c r="A404" s="123"/>
      <c r="B404" s="115"/>
      <c r="C404" s="115"/>
      <c r="D404" s="75"/>
      <c r="E404" s="350"/>
      <c r="F404" s="45"/>
      <c r="G404" s="224"/>
      <c r="H404" s="227"/>
      <c r="I404" s="143"/>
    </row>
    <row r="405" spans="1:9" ht="24" customHeight="1">
      <c r="A405" s="123"/>
      <c r="B405" s="115"/>
      <c r="C405" s="115"/>
      <c r="D405" s="75"/>
      <c r="E405" s="350"/>
      <c r="F405" s="45"/>
      <c r="G405" s="224"/>
      <c r="H405" s="227"/>
      <c r="I405" s="143"/>
    </row>
    <row r="406" spans="1:9" ht="24" customHeight="1">
      <c r="A406" s="123"/>
      <c r="B406" s="115"/>
      <c r="C406" s="115"/>
      <c r="D406" s="75"/>
      <c r="E406" s="350"/>
      <c r="F406" s="45"/>
      <c r="G406" s="224"/>
      <c r="H406" s="227"/>
      <c r="I406" s="143"/>
    </row>
    <row r="407" spans="1:9" ht="24" customHeight="1">
      <c r="A407" s="123"/>
      <c r="B407" s="115"/>
      <c r="C407" s="115"/>
      <c r="D407" s="75"/>
      <c r="E407" s="350"/>
      <c r="F407" s="45"/>
      <c r="G407" s="224"/>
      <c r="H407" s="227"/>
      <c r="I407" s="143"/>
    </row>
    <row r="408" spans="1:9" ht="24" customHeight="1">
      <c r="A408" s="123"/>
      <c r="B408" s="115"/>
      <c r="C408" s="115"/>
      <c r="D408" s="75"/>
      <c r="E408" s="350"/>
      <c r="F408" s="45"/>
      <c r="G408" s="224"/>
      <c r="H408" s="227"/>
      <c r="I408" s="144"/>
    </row>
    <row r="409" spans="1:9" ht="24" customHeight="1">
      <c r="A409" s="123"/>
      <c r="B409" s="115"/>
      <c r="C409" s="115"/>
      <c r="D409" s="120"/>
      <c r="E409" s="350"/>
      <c r="F409" s="45"/>
      <c r="G409" s="224"/>
      <c r="H409" s="227"/>
      <c r="I409" s="126"/>
    </row>
    <row r="410" spans="1:9" ht="24" customHeight="1">
      <c r="A410" s="123"/>
      <c r="B410" s="115"/>
      <c r="C410" s="115"/>
      <c r="D410" s="75"/>
      <c r="E410" s="350"/>
      <c r="F410" s="45"/>
      <c r="G410" s="224"/>
      <c r="H410" s="227"/>
      <c r="I410" s="143"/>
    </row>
    <row r="411" spans="1:9" ht="24" customHeight="1">
      <c r="A411" s="123"/>
      <c r="B411" s="115"/>
      <c r="C411" s="115"/>
      <c r="D411" s="75"/>
      <c r="E411" s="350"/>
      <c r="F411" s="45"/>
      <c r="G411" s="224"/>
      <c r="H411" s="227"/>
      <c r="I411" s="143"/>
    </row>
    <row r="412" spans="1:9" ht="24" customHeight="1">
      <c r="A412" s="123"/>
      <c r="B412" s="115"/>
      <c r="C412" s="115"/>
      <c r="D412" s="45"/>
      <c r="E412" s="350"/>
      <c r="F412" s="45"/>
      <c r="G412" s="372"/>
      <c r="H412" s="372"/>
      <c r="I412" s="144"/>
    </row>
    <row r="413" spans="1:9" ht="24" customHeight="1">
      <c r="A413" s="123"/>
      <c r="B413" s="115"/>
      <c r="D413" s="45"/>
      <c r="E413" s="350"/>
      <c r="F413" s="45"/>
      <c r="G413" s="372"/>
      <c r="H413" s="372"/>
      <c r="I413" s="144"/>
    </row>
    <row r="414" spans="1:9" ht="24" customHeight="1">
      <c r="A414" s="101"/>
      <c r="B414" s="177" t="str">
        <f>(A367)&amp;"　計"</f>
        <v>14.既存源泉影響調査費　計</v>
      </c>
      <c r="C414" s="76"/>
      <c r="D414" s="76"/>
      <c r="E414" s="356"/>
      <c r="F414" s="99"/>
      <c r="G414" s="223"/>
      <c r="H414" s="374"/>
      <c r="I414" s="145"/>
    </row>
    <row r="415" spans="1:9" ht="24" customHeight="1" thickBot="1">
      <c r="A415" s="157"/>
      <c r="B415" s="176"/>
      <c r="C415" s="57"/>
      <c r="D415" s="154"/>
      <c r="E415" s="218"/>
      <c r="F415" s="2"/>
      <c r="G415" s="239"/>
      <c r="H415" s="239"/>
      <c r="I415" s="137"/>
    </row>
    <row r="416" spans="1:9" ht="24" customHeight="1">
      <c r="A416" s="20"/>
      <c r="B416" s="20"/>
      <c r="C416" s="20"/>
      <c r="D416" s="20"/>
      <c r="E416" s="19"/>
      <c r="F416" s="19"/>
      <c r="G416" s="20"/>
      <c r="H416" s="72"/>
      <c r="I416" s="56" t="s">
        <v>614</v>
      </c>
    </row>
    <row r="417" spans="1:9" ht="24" customHeight="1" thickBot="1">
      <c r="A417" s="20" t="s">
        <v>648</v>
      </c>
      <c r="B417" s="20"/>
      <c r="C417" s="20"/>
      <c r="D417" s="20"/>
      <c r="E417" s="19"/>
      <c r="F417" s="19"/>
      <c r="G417" s="20"/>
      <c r="H417" s="18"/>
      <c r="I417" s="58"/>
    </row>
    <row r="418" spans="1:9" ht="24" customHeight="1" thickBot="1">
      <c r="A418" s="110" t="s">
        <v>0</v>
      </c>
      <c r="B418" s="111" t="s">
        <v>7</v>
      </c>
      <c r="C418" s="111" t="s">
        <v>8</v>
      </c>
      <c r="D418" s="111" t="s">
        <v>1</v>
      </c>
      <c r="E418" s="111" t="s">
        <v>2</v>
      </c>
      <c r="F418" s="111" t="s">
        <v>3</v>
      </c>
      <c r="G418" s="111" t="s">
        <v>4</v>
      </c>
      <c r="H418" s="33" t="s">
        <v>5</v>
      </c>
      <c r="I418" s="104" t="s">
        <v>6</v>
      </c>
    </row>
    <row r="419" spans="1:9" ht="24" customHeight="1">
      <c r="A419" s="367" t="s">
        <v>649</v>
      </c>
      <c r="B419" s="117"/>
      <c r="C419" s="117"/>
      <c r="D419" s="118"/>
      <c r="E419" s="370"/>
      <c r="F419" s="118"/>
      <c r="G419" s="371"/>
      <c r="H419" s="371"/>
      <c r="I419" s="142"/>
    </row>
    <row r="420" spans="1:9" ht="24" customHeight="1">
      <c r="A420" s="168" t="s">
        <v>188</v>
      </c>
      <c r="B420" s="115" t="s">
        <v>339</v>
      </c>
      <c r="C420" s="115"/>
      <c r="D420" s="75"/>
      <c r="E420" s="350">
        <v>5</v>
      </c>
      <c r="F420" s="45" t="s">
        <v>183</v>
      </c>
      <c r="G420" s="224"/>
      <c r="H420" s="375"/>
      <c r="I420" s="143"/>
    </row>
    <row r="421" spans="1:9" ht="24" customHeight="1">
      <c r="A421" s="123"/>
      <c r="B421" s="178" t="s">
        <v>128</v>
      </c>
      <c r="C421" s="6"/>
      <c r="D421" s="6"/>
      <c r="E421" s="215"/>
      <c r="F421" s="1"/>
      <c r="G421" s="232"/>
      <c r="H421" s="227"/>
      <c r="I421" s="143"/>
    </row>
    <row r="422" spans="1:9" ht="24" customHeight="1">
      <c r="A422" s="123"/>
      <c r="B422" s="6"/>
      <c r="C422" s="6" t="s">
        <v>11</v>
      </c>
      <c r="D422" s="6"/>
      <c r="E422" s="215">
        <v>3</v>
      </c>
      <c r="F422" s="1" t="s">
        <v>12</v>
      </c>
      <c r="G422" s="232"/>
      <c r="H422" s="222"/>
      <c r="I422" s="128"/>
    </row>
    <row r="423" spans="1:9" ht="24" customHeight="1">
      <c r="A423" s="123"/>
      <c r="B423" s="6"/>
      <c r="C423" s="6" t="s">
        <v>13</v>
      </c>
      <c r="D423" s="366">
        <v>1</v>
      </c>
      <c r="E423" s="215">
        <v>5</v>
      </c>
      <c r="F423" s="1" t="s">
        <v>12</v>
      </c>
      <c r="G423" s="232"/>
      <c r="H423" s="222"/>
      <c r="I423" s="342"/>
    </row>
    <row r="424" spans="1:9" ht="24" customHeight="1">
      <c r="A424" s="123"/>
      <c r="B424" s="6"/>
      <c r="C424" s="6" t="s">
        <v>23</v>
      </c>
      <c r="D424" s="366">
        <v>1</v>
      </c>
      <c r="E424" s="215">
        <v>5</v>
      </c>
      <c r="F424" s="1" t="s">
        <v>12</v>
      </c>
      <c r="G424" s="232"/>
      <c r="H424" s="222"/>
      <c r="I424" s="342"/>
    </row>
    <row r="425" spans="1:9" ht="24" customHeight="1">
      <c r="A425" s="123"/>
      <c r="B425" s="115"/>
      <c r="C425" s="6" t="s">
        <v>14</v>
      </c>
      <c r="D425" s="366">
        <v>1</v>
      </c>
      <c r="E425" s="215">
        <v>5</v>
      </c>
      <c r="F425" s="1" t="s">
        <v>12</v>
      </c>
      <c r="G425" s="232"/>
      <c r="H425" s="222"/>
      <c r="I425" s="342"/>
    </row>
    <row r="426" spans="1:9" ht="24" customHeight="1">
      <c r="A426" s="123"/>
      <c r="B426" s="115" t="s">
        <v>189</v>
      </c>
      <c r="C426" s="115"/>
      <c r="D426" s="120"/>
      <c r="E426" s="350"/>
      <c r="F426" s="45"/>
      <c r="G426" s="224"/>
      <c r="H426" s="227"/>
      <c r="I426" s="126"/>
    </row>
    <row r="427" spans="1:9" ht="24" customHeight="1">
      <c r="A427" s="123"/>
      <c r="B427" s="115"/>
      <c r="C427" s="115" t="s">
        <v>191</v>
      </c>
      <c r="D427" s="75"/>
      <c r="E427" s="350">
        <v>12</v>
      </c>
      <c r="F427" s="45" t="s">
        <v>172</v>
      </c>
      <c r="G427" s="224"/>
      <c r="H427" s="227"/>
      <c r="I427" s="143"/>
    </row>
    <row r="428" spans="1:9" ht="24" customHeight="1">
      <c r="A428" s="123"/>
      <c r="B428" s="115"/>
      <c r="C428" s="115" t="s">
        <v>190</v>
      </c>
      <c r="D428" s="75"/>
      <c r="E428" s="350">
        <v>8</v>
      </c>
      <c r="F428" s="45" t="s">
        <v>172</v>
      </c>
      <c r="G428" s="224"/>
      <c r="H428" s="227"/>
      <c r="I428" s="126"/>
    </row>
    <row r="429" spans="1:9" ht="24" customHeight="1">
      <c r="A429" s="123"/>
      <c r="B429" s="6" t="s">
        <v>186</v>
      </c>
      <c r="C429" s="6" t="s">
        <v>187</v>
      </c>
      <c r="D429" s="6"/>
      <c r="E429" s="215">
        <v>1</v>
      </c>
      <c r="F429" s="1" t="s">
        <v>49</v>
      </c>
      <c r="G429" s="232"/>
      <c r="H429" s="227"/>
      <c r="I429" s="144"/>
    </row>
    <row r="430" spans="1:9" ht="24" customHeight="1">
      <c r="A430" s="123"/>
      <c r="B430" s="115" t="s">
        <v>192</v>
      </c>
      <c r="C430" s="6" t="s">
        <v>90</v>
      </c>
      <c r="D430" s="45"/>
      <c r="E430" s="215">
        <v>5</v>
      </c>
      <c r="F430" s="1" t="s">
        <v>85</v>
      </c>
      <c r="G430" s="222"/>
      <c r="H430" s="227"/>
      <c r="I430" s="198"/>
    </row>
    <row r="431" spans="1:9" ht="24" customHeight="1">
      <c r="A431" s="168"/>
      <c r="B431" s="52"/>
      <c r="C431" s="52"/>
      <c r="D431" s="52"/>
      <c r="E431" s="350"/>
      <c r="F431" s="45"/>
      <c r="G431" s="224"/>
      <c r="H431" s="372"/>
      <c r="I431" s="143"/>
    </row>
    <row r="432" spans="1:9" ht="24" customHeight="1">
      <c r="A432" s="123"/>
      <c r="B432" s="6"/>
      <c r="C432" s="6"/>
      <c r="D432" s="6"/>
      <c r="E432" s="215"/>
      <c r="F432" s="1"/>
      <c r="G432" s="231"/>
      <c r="H432" s="222"/>
      <c r="I432" s="143"/>
    </row>
    <row r="433" spans="1:9" ht="24" customHeight="1">
      <c r="A433" s="123"/>
      <c r="B433" s="6"/>
      <c r="C433" s="6"/>
      <c r="D433" s="6"/>
      <c r="E433" s="215"/>
      <c r="F433" s="1"/>
      <c r="G433" s="232"/>
      <c r="H433" s="227"/>
      <c r="I433" s="125"/>
    </row>
    <row r="434" spans="1:9" ht="24" customHeight="1">
      <c r="A434" s="123"/>
      <c r="B434" s="6"/>
      <c r="C434" s="6"/>
      <c r="D434" s="6"/>
      <c r="E434" s="215"/>
      <c r="F434" s="1"/>
      <c r="G434" s="232"/>
      <c r="H434" s="227"/>
      <c r="I434" s="125"/>
    </row>
    <row r="435" spans="1:9" ht="24" customHeight="1">
      <c r="A435" s="169"/>
      <c r="B435" s="6"/>
      <c r="C435" s="6"/>
      <c r="D435" s="6"/>
      <c r="E435" s="215"/>
      <c r="F435" s="1"/>
      <c r="G435" s="232"/>
      <c r="H435" s="227"/>
      <c r="I435" s="125"/>
    </row>
    <row r="436" spans="1:9" ht="24" customHeight="1">
      <c r="A436" s="170"/>
      <c r="B436" s="6"/>
      <c r="C436" s="6"/>
      <c r="D436" s="6"/>
      <c r="E436" s="215"/>
      <c r="F436" s="1"/>
      <c r="G436" s="232"/>
      <c r="H436" s="227"/>
      <c r="I436" s="143"/>
    </row>
    <row r="437" spans="1:9" ht="24" customHeight="1">
      <c r="A437" s="175"/>
      <c r="B437" s="6"/>
      <c r="C437" s="6"/>
      <c r="D437" s="6"/>
      <c r="E437" s="215"/>
      <c r="F437" s="1"/>
      <c r="G437" s="232"/>
      <c r="H437" s="227"/>
      <c r="I437" s="144"/>
    </row>
    <row r="438" spans="1:9" ht="24" customHeight="1">
      <c r="A438" s="170"/>
      <c r="B438" s="115"/>
      <c r="C438" s="115"/>
      <c r="D438" s="75"/>
      <c r="E438" s="350"/>
      <c r="F438" s="45"/>
      <c r="G438" s="224"/>
      <c r="H438" s="227"/>
      <c r="I438" s="143"/>
    </row>
    <row r="439" spans="1:9" ht="24" customHeight="1">
      <c r="A439" s="212"/>
      <c r="B439" s="115"/>
      <c r="C439" s="115"/>
      <c r="D439" s="75"/>
      <c r="E439" s="350"/>
      <c r="F439" s="45"/>
      <c r="G439" s="224"/>
      <c r="H439" s="222"/>
      <c r="I439" s="143"/>
    </row>
    <row r="440" spans="1:9" ht="24" customHeight="1">
      <c r="A440" s="101"/>
      <c r="B440" s="177"/>
      <c r="C440" s="76"/>
      <c r="D440" s="76"/>
      <c r="E440" s="356"/>
      <c r="F440" s="99"/>
      <c r="G440" s="223"/>
      <c r="H440" s="374"/>
      <c r="I440" s="145"/>
    </row>
    <row r="441" spans="1:9" ht="24" customHeight="1" thickBot="1">
      <c r="A441" s="157"/>
      <c r="B441" s="199" t="str">
        <f>(A419)&amp;"　計"</f>
        <v>15.既設源泉埋戻し工事費　計</v>
      </c>
      <c r="C441" s="57"/>
      <c r="D441" s="154"/>
      <c r="E441" s="218"/>
      <c r="F441" s="2"/>
      <c r="G441" s="239"/>
      <c r="H441" s="239"/>
      <c r="I441" s="137"/>
    </row>
    <row r="442" spans="1:9" ht="24" customHeight="1">
      <c r="A442" s="20"/>
      <c r="B442" s="20"/>
      <c r="C442" s="20"/>
      <c r="D442" s="20"/>
      <c r="E442" s="19"/>
      <c r="F442" s="19"/>
      <c r="G442" s="20"/>
      <c r="H442" s="72"/>
      <c r="I442" s="56" t="s">
        <v>614</v>
      </c>
    </row>
    <row r="443" spans="1:9" ht="24" customHeight="1" thickBot="1">
      <c r="A443" s="20" t="s">
        <v>651</v>
      </c>
      <c r="B443" s="20"/>
      <c r="C443" s="20"/>
      <c r="D443" s="20"/>
      <c r="E443" s="19"/>
      <c r="F443" s="19"/>
      <c r="G443" s="20"/>
      <c r="H443" s="18"/>
      <c r="I443" s="58"/>
    </row>
    <row r="444" spans="1:9" ht="24" customHeight="1" thickBot="1">
      <c r="A444" s="97" t="s">
        <v>0</v>
      </c>
      <c r="B444" s="98" t="s">
        <v>7</v>
      </c>
      <c r="C444" s="98" t="s">
        <v>8</v>
      </c>
      <c r="D444" s="98" t="s">
        <v>1</v>
      </c>
      <c r="E444" s="98" t="s">
        <v>2</v>
      </c>
      <c r="F444" s="98" t="s">
        <v>3</v>
      </c>
      <c r="G444" s="98" t="s">
        <v>4</v>
      </c>
      <c r="H444" s="98" t="s">
        <v>5</v>
      </c>
      <c r="I444" s="104" t="s">
        <v>6</v>
      </c>
    </row>
    <row r="445" spans="1:9" ht="24" customHeight="1">
      <c r="A445" s="116" t="s">
        <v>650</v>
      </c>
      <c r="B445" s="117"/>
      <c r="C445" s="117"/>
      <c r="D445" s="118"/>
      <c r="E445" s="370"/>
      <c r="F445" s="118"/>
      <c r="G445" s="371"/>
      <c r="H445" s="371"/>
      <c r="I445" s="142"/>
    </row>
    <row r="446" spans="1:9" ht="24" customHeight="1">
      <c r="A446" s="168" t="s">
        <v>401</v>
      </c>
      <c r="B446" s="281"/>
      <c r="C446" s="281"/>
      <c r="D446" s="282"/>
      <c r="E446" s="376"/>
      <c r="F446" s="283"/>
      <c r="G446" s="378"/>
      <c r="H446" s="227"/>
      <c r="I446" s="143"/>
    </row>
    <row r="447" spans="1:9" ht="24" customHeight="1">
      <c r="A447" s="119"/>
      <c r="B447" s="115" t="s">
        <v>117</v>
      </c>
      <c r="C447" s="115" t="s">
        <v>326</v>
      </c>
      <c r="D447" s="75"/>
      <c r="E447" s="350">
        <v>1</v>
      </c>
      <c r="F447" s="45" t="s">
        <v>118</v>
      </c>
      <c r="G447" s="224"/>
      <c r="H447" s="227">
        <v>0</v>
      </c>
      <c r="I447" s="143" t="s">
        <v>329</v>
      </c>
    </row>
    <row r="448" spans="1:9" ht="24" customHeight="1">
      <c r="A448" s="119"/>
      <c r="B448" s="115"/>
      <c r="C448" s="115" t="s">
        <v>325</v>
      </c>
      <c r="D448" s="75"/>
      <c r="E448" s="350"/>
      <c r="F448" s="45"/>
      <c r="G448" s="224"/>
      <c r="H448" s="372"/>
      <c r="I448" s="143"/>
    </row>
    <row r="449" spans="1:9" ht="24" customHeight="1">
      <c r="A449" s="124"/>
      <c r="B449" s="115" t="s">
        <v>327</v>
      </c>
      <c r="C449" s="115" t="s">
        <v>328</v>
      </c>
      <c r="D449" s="75"/>
      <c r="E449" s="350">
        <v>300</v>
      </c>
      <c r="F449" s="45" t="s">
        <v>120</v>
      </c>
      <c r="G449" s="224"/>
      <c r="H449" s="227">
        <f>INT(E449*G449)</f>
        <v>0</v>
      </c>
      <c r="I449" s="143" t="s">
        <v>330</v>
      </c>
    </row>
    <row r="450" spans="1:9" ht="24" customHeight="1">
      <c r="A450" s="123"/>
      <c r="B450" s="115" t="s">
        <v>123</v>
      </c>
      <c r="C450" s="115" t="s">
        <v>673</v>
      </c>
      <c r="D450" s="75"/>
      <c r="E450" s="350">
        <v>5</v>
      </c>
      <c r="F450" s="45" t="s">
        <v>120</v>
      </c>
      <c r="G450" s="224"/>
      <c r="H450" s="227"/>
      <c r="I450" s="143" t="s">
        <v>674</v>
      </c>
    </row>
    <row r="451" spans="1:9" ht="24" customHeight="1">
      <c r="A451" s="123"/>
      <c r="B451" s="213" t="s">
        <v>409</v>
      </c>
      <c r="C451" s="507" t="s">
        <v>410</v>
      </c>
      <c r="D451" s="508"/>
      <c r="E451" s="350">
        <v>1</v>
      </c>
      <c r="F451" s="45" t="s">
        <v>119</v>
      </c>
      <c r="G451" s="224"/>
      <c r="H451" s="227"/>
      <c r="I451" s="144"/>
    </row>
    <row r="452" spans="1:9" ht="24" customHeight="1">
      <c r="A452" s="277"/>
      <c r="B452" s="115" t="s">
        <v>340</v>
      </c>
      <c r="C452" s="499" t="s">
        <v>341</v>
      </c>
      <c r="D452" s="500"/>
      <c r="E452" s="350">
        <v>1</v>
      </c>
      <c r="F452" s="45" t="s">
        <v>119</v>
      </c>
      <c r="G452" s="224"/>
      <c r="H452" s="227"/>
      <c r="I452" s="278"/>
    </row>
    <row r="453" spans="1:9" ht="24" customHeight="1">
      <c r="A453" s="123"/>
      <c r="B453" s="115" t="s">
        <v>675</v>
      </c>
      <c r="C453" s="76" t="s">
        <v>676</v>
      </c>
      <c r="D453" s="352" t="s">
        <v>677</v>
      </c>
      <c r="E453" s="350">
        <v>3</v>
      </c>
      <c r="F453" s="45" t="s">
        <v>178</v>
      </c>
      <c r="G453" s="224"/>
      <c r="H453" s="351"/>
      <c r="I453" s="143"/>
    </row>
    <row r="454" spans="1:9" ht="24" customHeight="1">
      <c r="A454" s="123"/>
      <c r="B454" s="76" t="s">
        <v>381</v>
      </c>
      <c r="C454" s="76"/>
      <c r="D454" s="76" t="s">
        <v>257</v>
      </c>
      <c r="E454" s="350">
        <v>2</v>
      </c>
      <c r="F454" s="45" t="s">
        <v>678</v>
      </c>
      <c r="G454" s="224"/>
      <c r="H454" s="351"/>
      <c r="I454" s="143"/>
    </row>
    <row r="455" spans="1:9" ht="24" customHeight="1">
      <c r="A455" s="123"/>
      <c r="B455" s="115" t="s">
        <v>679</v>
      </c>
      <c r="C455" s="76"/>
      <c r="D455" s="352" t="s">
        <v>680</v>
      </c>
      <c r="E455" s="350">
        <v>1</v>
      </c>
      <c r="F455" s="45" t="s">
        <v>678</v>
      </c>
      <c r="G455" s="224"/>
      <c r="H455" s="351"/>
      <c r="I455" s="144"/>
    </row>
    <row r="456" spans="1:9" ht="24" customHeight="1">
      <c r="A456" s="123"/>
      <c r="B456" s="115" t="s">
        <v>370</v>
      </c>
      <c r="C456" s="76" t="s">
        <v>371</v>
      </c>
      <c r="D456" s="76" t="s">
        <v>257</v>
      </c>
      <c r="E456" s="350">
        <v>1</v>
      </c>
      <c r="F456" s="45" t="s">
        <v>678</v>
      </c>
      <c r="G456" s="224"/>
      <c r="H456" s="351"/>
      <c r="I456" s="143"/>
    </row>
    <row r="457" spans="1:9" ht="24" customHeight="1">
      <c r="A457" s="123"/>
      <c r="B457" s="292" t="s">
        <v>379</v>
      </c>
      <c r="C457" s="292" t="s">
        <v>377</v>
      </c>
      <c r="D457" s="352" t="s">
        <v>257</v>
      </c>
      <c r="E457" s="350">
        <v>2</v>
      </c>
      <c r="F457" s="45" t="s">
        <v>678</v>
      </c>
      <c r="G457" s="224"/>
      <c r="H457" s="351"/>
      <c r="I457" s="144"/>
    </row>
    <row r="458" spans="1:9" ht="24" customHeight="1">
      <c r="A458" s="123"/>
      <c r="B458" s="355" t="s">
        <v>374</v>
      </c>
      <c r="C458" s="76" t="s">
        <v>375</v>
      </c>
      <c r="D458" s="352" t="s">
        <v>257</v>
      </c>
      <c r="E458" s="350">
        <v>1</v>
      </c>
      <c r="F458" s="45" t="s">
        <v>51</v>
      </c>
      <c r="G458" s="224"/>
      <c r="H458" s="351"/>
      <c r="I458" s="143"/>
    </row>
    <row r="459" spans="1:9" ht="24" customHeight="1">
      <c r="A459" s="119"/>
      <c r="B459" s="115" t="s">
        <v>681</v>
      </c>
      <c r="C459" s="76"/>
      <c r="D459" s="352" t="s">
        <v>257</v>
      </c>
      <c r="E459" s="350">
        <v>1</v>
      </c>
      <c r="F459" s="45" t="s">
        <v>678</v>
      </c>
      <c r="G459" s="224"/>
      <c r="H459" s="351"/>
      <c r="I459" s="143"/>
    </row>
    <row r="460" spans="1:9" ht="24" customHeight="1">
      <c r="A460" s="123"/>
      <c r="B460" s="115" t="s">
        <v>343</v>
      </c>
      <c r="C460" s="115" t="s">
        <v>342</v>
      </c>
      <c r="D460" s="75"/>
      <c r="E460" s="350">
        <v>2</v>
      </c>
      <c r="F460" s="45" t="s">
        <v>120</v>
      </c>
      <c r="G460" s="224"/>
      <c r="H460" s="227"/>
      <c r="I460" s="144"/>
    </row>
    <row r="461" spans="1:9" ht="24" customHeight="1">
      <c r="A461" s="123"/>
      <c r="B461" s="115" t="s">
        <v>121</v>
      </c>
      <c r="C461" s="499" t="s">
        <v>411</v>
      </c>
      <c r="D461" s="500"/>
      <c r="E461" s="377">
        <v>1</v>
      </c>
      <c r="F461" s="279" t="s">
        <v>122</v>
      </c>
      <c r="G461" s="379"/>
      <c r="H461" s="227"/>
      <c r="I461" s="143"/>
    </row>
    <row r="462" spans="1:9" ht="24" customHeight="1">
      <c r="A462" s="101"/>
      <c r="B462" s="76" t="s">
        <v>344</v>
      </c>
      <c r="C462" s="76" t="s">
        <v>345</v>
      </c>
      <c r="D462" s="76"/>
      <c r="E462" s="350">
        <v>1</v>
      </c>
      <c r="F462" s="45" t="s">
        <v>119</v>
      </c>
      <c r="G462" s="224"/>
      <c r="H462" s="227"/>
      <c r="I462" s="145"/>
    </row>
    <row r="463" spans="1:9" ht="24" customHeight="1">
      <c r="A463" s="123"/>
      <c r="B463" s="280" t="s">
        <v>346</v>
      </c>
      <c r="C463" s="115" t="s">
        <v>348</v>
      </c>
      <c r="D463" s="75"/>
      <c r="E463" s="350">
        <v>1</v>
      </c>
      <c r="F463" s="45" t="s">
        <v>119</v>
      </c>
      <c r="G463" s="224"/>
      <c r="H463" s="227"/>
      <c r="I463" s="143"/>
    </row>
    <row r="464" spans="1:9" ht="24" customHeight="1">
      <c r="A464" s="123"/>
      <c r="B464" s="115" t="s">
        <v>347</v>
      </c>
      <c r="C464" s="115" t="s">
        <v>350</v>
      </c>
      <c r="D464" s="75"/>
      <c r="E464" s="350">
        <v>1</v>
      </c>
      <c r="F464" s="45" t="s">
        <v>349</v>
      </c>
      <c r="G464" s="224"/>
      <c r="H464" s="227"/>
      <c r="I464" s="143"/>
    </row>
    <row r="465" spans="1:9" ht="24" customHeight="1">
      <c r="A465" s="123"/>
      <c r="B465" s="281"/>
      <c r="C465" s="281"/>
      <c r="D465" s="284"/>
      <c r="E465" s="376"/>
      <c r="F465" s="283"/>
      <c r="G465" s="378"/>
      <c r="H465" s="227"/>
      <c r="I465" s="143"/>
    </row>
    <row r="466" spans="1:9" ht="24" customHeight="1">
      <c r="A466" s="123"/>
      <c r="B466" s="115"/>
      <c r="C466" s="152" t="str">
        <f>(A446)&amp;"　小　計"</f>
        <v>材　料　費　小　計</v>
      </c>
      <c r="D466" s="95"/>
      <c r="E466" s="217"/>
      <c r="F466" s="1"/>
      <c r="G466" s="231"/>
      <c r="H466" s="222"/>
      <c r="I466" s="125"/>
    </row>
    <row r="467" spans="1:9" ht="24" customHeight="1" thickBot="1">
      <c r="A467" s="157"/>
      <c r="B467" s="57"/>
      <c r="C467" s="54"/>
      <c r="D467" s="154"/>
      <c r="E467" s="218"/>
      <c r="F467" s="2"/>
      <c r="G467" s="71"/>
      <c r="H467" s="71"/>
      <c r="I467" s="137"/>
    </row>
    <row r="468" spans="1:9" ht="24" customHeight="1">
      <c r="A468" s="20"/>
      <c r="B468" s="20"/>
      <c r="C468" s="20"/>
      <c r="D468" s="20"/>
      <c r="E468" s="19"/>
      <c r="F468" s="19"/>
      <c r="G468" s="20"/>
      <c r="H468" s="72"/>
      <c r="I468" s="56" t="s">
        <v>614</v>
      </c>
    </row>
    <row r="469" spans="1:9" ht="24" customHeight="1" thickBot="1">
      <c r="A469" s="20" t="s">
        <v>652</v>
      </c>
      <c r="B469" s="20"/>
      <c r="C469" s="20"/>
      <c r="D469" s="20"/>
      <c r="E469" s="19"/>
      <c r="F469" s="19"/>
      <c r="G469" s="20"/>
      <c r="H469" s="18"/>
      <c r="I469" s="58"/>
    </row>
    <row r="470" spans="1:9" ht="24" customHeight="1" thickBot="1">
      <c r="A470" s="97" t="s">
        <v>0</v>
      </c>
      <c r="B470" s="98" t="s">
        <v>7</v>
      </c>
      <c r="C470" s="98" t="s">
        <v>8</v>
      </c>
      <c r="D470" s="98" t="s">
        <v>1</v>
      </c>
      <c r="E470" s="98" t="s">
        <v>2</v>
      </c>
      <c r="F470" s="98" t="s">
        <v>3</v>
      </c>
      <c r="G470" s="98" t="s">
        <v>4</v>
      </c>
      <c r="H470" s="98" t="s">
        <v>5</v>
      </c>
      <c r="I470" s="104" t="s">
        <v>6</v>
      </c>
    </row>
    <row r="471" spans="1:9" ht="24" customHeight="1">
      <c r="A471" s="287" t="s">
        <v>400</v>
      </c>
      <c r="B471" s="117"/>
      <c r="C471" s="117"/>
      <c r="D471" s="118"/>
      <c r="E471" s="370"/>
      <c r="F471" s="118"/>
      <c r="G471" s="371"/>
      <c r="H471" s="371"/>
      <c r="I471" s="142"/>
    </row>
    <row r="472" spans="1:9" ht="24" customHeight="1">
      <c r="A472" s="119"/>
      <c r="B472" s="115"/>
      <c r="C472" s="6" t="s">
        <v>23</v>
      </c>
      <c r="D472" s="6"/>
      <c r="E472" s="215">
        <v>8</v>
      </c>
      <c r="F472" s="1" t="s">
        <v>12</v>
      </c>
      <c r="G472" s="232"/>
      <c r="H472" s="222"/>
      <c r="I472" s="125"/>
    </row>
    <row r="473" spans="1:9" ht="24" customHeight="1">
      <c r="A473" s="123"/>
      <c r="B473" s="115"/>
      <c r="C473" s="6" t="s">
        <v>14</v>
      </c>
      <c r="D473" s="6"/>
      <c r="E473" s="215">
        <v>12</v>
      </c>
      <c r="F473" s="1" t="s">
        <v>12</v>
      </c>
      <c r="G473" s="232"/>
      <c r="H473" s="222"/>
      <c r="I473" s="125"/>
    </row>
    <row r="474" spans="1:9" ht="24" customHeight="1">
      <c r="A474" s="119"/>
      <c r="B474" s="115"/>
      <c r="C474" s="152"/>
      <c r="D474" s="95"/>
      <c r="E474" s="217"/>
      <c r="F474" s="1"/>
      <c r="G474" s="231"/>
      <c r="H474" s="222"/>
      <c r="I474" s="125"/>
    </row>
    <row r="475" spans="1:9" ht="24" customHeight="1">
      <c r="A475" s="123"/>
      <c r="B475" s="115"/>
      <c r="C475" s="152" t="str">
        <f>(A471)&amp;"　小　計"</f>
        <v>労　務　費　小　計</v>
      </c>
      <c r="D475" s="95"/>
      <c r="E475" s="217"/>
      <c r="F475" s="1"/>
      <c r="G475" s="231"/>
      <c r="H475" s="222"/>
      <c r="I475" s="125"/>
    </row>
    <row r="476" spans="1:9" ht="24" customHeight="1">
      <c r="A476" s="123"/>
      <c r="B476" s="115"/>
      <c r="C476" s="152"/>
      <c r="D476" s="6"/>
      <c r="E476" s="350"/>
      <c r="F476" s="45"/>
      <c r="G476" s="224"/>
      <c r="H476" s="227"/>
      <c r="I476" s="143"/>
    </row>
    <row r="477" spans="1:9" ht="24" customHeight="1">
      <c r="A477" s="204" t="s">
        <v>404</v>
      </c>
      <c r="B477" s="286"/>
      <c r="C477" s="152"/>
      <c r="D477" s="6"/>
      <c r="E477" s="215"/>
      <c r="F477" s="1"/>
      <c r="G477" s="249"/>
      <c r="H477" s="227"/>
      <c r="I477" s="143"/>
    </row>
    <row r="478" spans="1:9" ht="24" customHeight="1">
      <c r="A478" s="22"/>
      <c r="B478" s="274" t="s">
        <v>403</v>
      </c>
      <c r="C478" s="6"/>
      <c r="D478" s="50"/>
      <c r="E478" s="215">
        <v>2</v>
      </c>
      <c r="F478" s="1" t="s">
        <v>387</v>
      </c>
      <c r="G478" s="249"/>
      <c r="H478" s="227"/>
      <c r="I478" s="144"/>
    </row>
    <row r="479" spans="1:9" ht="24" customHeight="1">
      <c r="A479" s="22"/>
      <c r="B479" s="6" t="s">
        <v>86</v>
      </c>
      <c r="C479" s="6" t="s">
        <v>185</v>
      </c>
      <c r="D479" s="6"/>
      <c r="E479" s="215">
        <v>1</v>
      </c>
      <c r="F479" s="1" t="s">
        <v>44</v>
      </c>
      <c r="G479" s="222"/>
      <c r="H479" s="227"/>
      <c r="I479" s="143"/>
    </row>
    <row r="480" spans="1:9" ht="24" customHeight="1">
      <c r="A480" s="277"/>
      <c r="B480" s="115"/>
      <c r="C480" s="152"/>
      <c r="D480" s="6"/>
      <c r="E480" s="350"/>
      <c r="F480" s="45"/>
      <c r="G480" s="224"/>
      <c r="H480" s="227"/>
      <c r="I480" s="278"/>
    </row>
    <row r="481" spans="1:9" ht="24" customHeight="1">
      <c r="A481" s="22"/>
      <c r="B481" s="275"/>
      <c r="C481" s="152" t="str">
        <f>(A477)&amp;"　小　計"</f>
        <v>経　費　小　計</v>
      </c>
      <c r="D481" s="95"/>
      <c r="E481" s="242"/>
      <c r="F481" s="1"/>
      <c r="G481" s="231"/>
      <c r="H481" s="222"/>
      <c r="I481" s="144"/>
    </row>
    <row r="482" spans="1:9" ht="24" customHeight="1">
      <c r="A482" s="123"/>
      <c r="B482" s="115"/>
      <c r="C482" s="115"/>
      <c r="D482" s="75"/>
      <c r="E482" s="350"/>
      <c r="F482" s="45"/>
      <c r="G482" s="224"/>
      <c r="H482" s="227"/>
      <c r="I482" s="144"/>
    </row>
    <row r="483" spans="1:9" ht="24" customHeight="1">
      <c r="A483" s="123"/>
      <c r="B483" s="115"/>
      <c r="C483" s="499"/>
      <c r="D483" s="500"/>
      <c r="E483" s="377"/>
      <c r="F483" s="279"/>
      <c r="G483" s="379"/>
      <c r="H483" s="227"/>
      <c r="I483" s="143"/>
    </row>
    <row r="484" spans="1:9" ht="24" customHeight="1">
      <c r="A484" s="101"/>
      <c r="B484" s="76"/>
      <c r="C484" s="76"/>
      <c r="D484" s="76"/>
      <c r="E484" s="350"/>
      <c r="F484" s="45"/>
      <c r="G484" s="224"/>
      <c r="H484" s="227"/>
      <c r="I484" s="145"/>
    </row>
    <row r="485" spans="1:9" ht="24" customHeight="1">
      <c r="A485" s="123"/>
      <c r="B485" s="280"/>
      <c r="C485" s="115"/>
      <c r="D485" s="75"/>
      <c r="E485" s="350"/>
      <c r="F485" s="45"/>
      <c r="G485" s="224"/>
      <c r="H485" s="227"/>
      <c r="I485" s="143"/>
    </row>
    <row r="486" spans="1:9" ht="24" customHeight="1">
      <c r="A486" s="123"/>
      <c r="B486" s="115"/>
      <c r="C486" s="115"/>
      <c r="D486" s="75"/>
      <c r="E486" s="350"/>
      <c r="F486" s="45"/>
      <c r="G486" s="224"/>
      <c r="H486" s="227"/>
      <c r="I486" s="143"/>
    </row>
    <row r="487" spans="1:9" ht="24" customHeight="1">
      <c r="A487" s="119"/>
      <c r="B487" s="115"/>
      <c r="D487" s="75"/>
      <c r="E487" s="350"/>
      <c r="F487" s="45"/>
      <c r="G487" s="224"/>
      <c r="H487" s="227"/>
      <c r="I487" s="143"/>
    </row>
    <row r="488" spans="1:9" ht="24" customHeight="1">
      <c r="A488" s="123"/>
      <c r="B488" s="281"/>
      <c r="C488" s="281"/>
      <c r="D488" s="282"/>
      <c r="E488" s="376"/>
      <c r="F488" s="283"/>
      <c r="G488" s="378"/>
      <c r="H488" s="227"/>
      <c r="I488" s="143"/>
    </row>
    <row r="489" spans="1:9" ht="24" customHeight="1">
      <c r="A489" s="123"/>
      <c r="B489" s="115"/>
      <c r="C489" s="115"/>
      <c r="D489" s="75"/>
      <c r="E489" s="350"/>
      <c r="F489" s="45"/>
      <c r="G489" s="224"/>
      <c r="H489" s="227"/>
      <c r="I489" s="125"/>
    </row>
    <row r="490" spans="1:9" ht="24" customHeight="1">
      <c r="A490" s="123"/>
      <c r="B490" s="281"/>
      <c r="C490" s="281"/>
      <c r="D490" s="284"/>
      <c r="E490" s="376"/>
      <c r="F490" s="283"/>
      <c r="G490" s="378"/>
      <c r="H490" s="227"/>
      <c r="I490" s="143"/>
    </row>
    <row r="491" spans="1:9" ht="24" customHeight="1">
      <c r="A491" s="123"/>
      <c r="B491" s="115"/>
      <c r="C491" s="76"/>
      <c r="D491" s="76"/>
      <c r="E491" s="350"/>
      <c r="F491" s="45"/>
      <c r="G491" s="224"/>
      <c r="H491" s="372"/>
      <c r="I491" s="144"/>
    </row>
    <row r="492" spans="1:9" ht="24" customHeight="1">
      <c r="A492" s="123"/>
      <c r="B492" s="115"/>
      <c r="C492" s="492"/>
      <c r="D492" s="493"/>
      <c r="E492" s="350"/>
      <c r="F492" s="45"/>
      <c r="G492" s="224"/>
      <c r="H492" s="227"/>
      <c r="I492" s="143"/>
    </row>
    <row r="493" spans="1:9" ht="24" customHeight="1" thickBot="1">
      <c r="A493" s="157"/>
      <c r="B493" s="57" t="str">
        <f>(A445)&amp;"　計"</f>
        <v>16.水中ポンプ設備費　計</v>
      </c>
      <c r="C493" s="54"/>
      <c r="D493" s="154"/>
      <c r="E493" s="218"/>
      <c r="F493" s="2"/>
      <c r="G493" s="239"/>
      <c r="H493" s="239"/>
      <c r="I493" s="137"/>
    </row>
    <row r="494" spans="1:9" ht="24" customHeight="1">
      <c r="A494" s="20"/>
      <c r="B494" s="20"/>
      <c r="C494" s="20"/>
      <c r="D494" s="20"/>
      <c r="E494" s="19"/>
      <c r="F494" s="19"/>
      <c r="G494" s="20"/>
      <c r="H494" s="72"/>
      <c r="I494" s="56" t="s">
        <v>614</v>
      </c>
    </row>
    <row r="495" spans="1:9" ht="24" customHeight="1" thickBot="1">
      <c r="A495" s="20" t="s">
        <v>653</v>
      </c>
      <c r="B495" s="20"/>
      <c r="C495" s="20"/>
      <c r="D495" s="20"/>
      <c r="E495" s="19"/>
      <c r="F495" s="19"/>
      <c r="G495" s="20"/>
      <c r="H495" s="18"/>
      <c r="I495" s="58"/>
    </row>
    <row r="496" spans="1:9" ht="24" customHeight="1" thickBot="1">
      <c r="A496" s="110" t="s">
        <v>0</v>
      </c>
      <c r="B496" s="111" t="s">
        <v>7</v>
      </c>
      <c r="C496" s="111" t="s">
        <v>8</v>
      </c>
      <c r="D496" s="111" t="s">
        <v>1</v>
      </c>
      <c r="E496" s="111" t="s">
        <v>2</v>
      </c>
      <c r="F496" s="111" t="s">
        <v>3</v>
      </c>
      <c r="G496" s="111" t="s">
        <v>4</v>
      </c>
      <c r="H496" s="33" t="s">
        <v>5</v>
      </c>
      <c r="I496" s="104" t="s">
        <v>6</v>
      </c>
    </row>
    <row r="497" spans="1:9" ht="24" customHeight="1">
      <c r="A497" s="367" t="s">
        <v>654</v>
      </c>
      <c r="B497" s="117"/>
      <c r="C497" s="117"/>
      <c r="D497" s="118"/>
      <c r="E497" s="370"/>
      <c r="F497" s="118"/>
      <c r="G497" s="371"/>
      <c r="H497" s="371"/>
      <c r="I497" s="142"/>
    </row>
    <row r="498" spans="1:9" ht="24" customHeight="1">
      <c r="A498" s="168" t="s">
        <v>419</v>
      </c>
      <c r="B498" s="52"/>
      <c r="C498" s="368"/>
      <c r="D498" s="52"/>
      <c r="E498" s="350"/>
      <c r="F498" s="45"/>
      <c r="G498" s="224"/>
      <c r="H498" s="372"/>
      <c r="I498" s="143"/>
    </row>
    <row r="499" spans="1:9" ht="24" customHeight="1">
      <c r="A499" s="123"/>
      <c r="B499" s="52" t="s">
        <v>412</v>
      </c>
      <c r="C499" s="368"/>
      <c r="D499" s="52"/>
      <c r="E499" s="350">
        <v>1</v>
      </c>
      <c r="F499" s="45" t="s">
        <v>49</v>
      </c>
      <c r="G499" s="224"/>
      <c r="H499" s="372"/>
      <c r="I499" s="143"/>
    </row>
    <row r="500" spans="1:9" ht="24" customHeight="1">
      <c r="A500" s="123"/>
      <c r="B500" s="52" t="s">
        <v>413</v>
      </c>
      <c r="C500" s="52"/>
      <c r="D500" s="52" t="s">
        <v>414</v>
      </c>
      <c r="E500" s="350">
        <v>1</v>
      </c>
      <c r="F500" s="45" t="s">
        <v>219</v>
      </c>
      <c r="G500" s="232"/>
      <c r="H500" s="372"/>
      <c r="I500" s="143"/>
    </row>
    <row r="501" spans="1:9" ht="24" customHeight="1">
      <c r="A501" s="168"/>
      <c r="B501" s="52" t="s">
        <v>415</v>
      </c>
      <c r="C501" s="52"/>
      <c r="D501" s="52"/>
      <c r="E501" s="350">
        <v>1</v>
      </c>
      <c r="F501" s="45" t="s">
        <v>49</v>
      </c>
      <c r="G501" s="232"/>
      <c r="H501" s="372"/>
      <c r="I501" s="143"/>
    </row>
    <row r="502" spans="1:9" ht="24" customHeight="1">
      <c r="A502" s="169"/>
      <c r="B502" s="115" t="s">
        <v>416</v>
      </c>
      <c r="C502" s="115"/>
      <c r="D502" s="75"/>
      <c r="E502" s="350">
        <v>1</v>
      </c>
      <c r="F502" s="45" t="s">
        <v>49</v>
      </c>
      <c r="G502" s="232"/>
      <c r="H502" s="372"/>
      <c r="I502" s="143"/>
    </row>
    <row r="503" spans="1:9" ht="24" customHeight="1">
      <c r="A503" s="175"/>
      <c r="B503" s="115"/>
      <c r="C503" s="152" t="str">
        <f>(A498)&amp;"　小　計"</f>
        <v>新設屋外貯湯槽　小　計</v>
      </c>
      <c r="D503" s="95"/>
      <c r="E503" s="242"/>
      <c r="F503" s="1"/>
      <c r="G503" s="231"/>
      <c r="H503" s="222"/>
      <c r="I503" s="144"/>
    </row>
    <row r="504" spans="1:9" ht="24" customHeight="1">
      <c r="A504" s="170"/>
      <c r="B504" s="115"/>
      <c r="C504" s="115"/>
      <c r="D504" s="75"/>
      <c r="E504" s="350"/>
      <c r="F504" s="45"/>
      <c r="G504" s="224"/>
      <c r="H504" s="372"/>
      <c r="I504" s="143"/>
    </row>
    <row r="505" spans="1:9" ht="24" customHeight="1">
      <c r="A505" s="168" t="s">
        <v>420</v>
      </c>
      <c r="B505" s="52"/>
      <c r="C505" s="368"/>
      <c r="D505" s="52"/>
      <c r="E505" s="350"/>
      <c r="F505" s="45"/>
      <c r="G505" s="224"/>
      <c r="H505" s="372"/>
      <c r="I505" s="143"/>
    </row>
    <row r="506" spans="1:9" ht="24" customHeight="1">
      <c r="A506" s="123"/>
      <c r="B506" s="52" t="s">
        <v>417</v>
      </c>
      <c r="C506" s="52"/>
      <c r="D506" s="52" t="s">
        <v>418</v>
      </c>
      <c r="E506" s="350">
        <v>1</v>
      </c>
      <c r="F506" s="45" t="s">
        <v>219</v>
      </c>
      <c r="G506" s="232"/>
      <c r="H506" s="372"/>
      <c r="I506" s="143"/>
    </row>
    <row r="507" spans="1:9" ht="24" customHeight="1">
      <c r="A507" s="168"/>
      <c r="B507" s="52" t="s">
        <v>415</v>
      </c>
      <c r="C507" s="52"/>
      <c r="D507" s="52"/>
      <c r="E507" s="350">
        <v>1</v>
      </c>
      <c r="F507" s="45" t="s">
        <v>49</v>
      </c>
      <c r="G507" s="232"/>
      <c r="H507" s="372"/>
      <c r="I507" s="143"/>
    </row>
    <row r="508" spans="1:9" ht="24" customHeight="1">
      <c r="A508" s="169"/>
      <c r="B508" s="115" t="s">
        <v>416</v>
      </c>
      <c r="C508" s="115"/>
      <c r="D508" s="75"/>
      <c r="E508" s="350">
        <v>1</v>
      </c>
      <c r="F508" s="45" t="s">
        <v>49</v>
      </c>
      <c r="G508" s="232"/>
      <c r="H508" s="372"/>
      <c r="I508" s="143"/>
    </row>
    <row r="509" spans="1:9" ht="24" customHeight="1">
      <c r="A509" s="175"/>
      <c r="B509" s="115"/>
      <c r="C509" s="152" t="str">
        <f>(A505)&amp;"　小　計"</f>
        <v>新設屋内貯湯槽　小　計</v>
      </c>
      <c r="D509" s="95"/>
      <c r="E509" s="242"/>
      <c r="F509" s="1"/>
      <c r="G509" s="231"/>
      <c r="H509" s="222"/>
      <c r="I509" s="144"/>
    </row>
    <row r="510" spans="1:9" ht="24" customHeight="1">
      <c r="A510" s="170"/>
      <c r="B510" s="115"/>
      <c r="C510" s="115"/>
      <c r="D510" s="75"/>
      <c r="E510" s="350"/>
      <c r="F510" s="45"/>
      <c r="G510" s="224"/>
      <c r="H510" s="372"/>
      <c r="I510" s="143"/>
    </row>
    <row r="511" spans="1:9" ht="24" customHeight="1">
      <c r="A511" s="288" t="s">
        <v>518</v>
      </c>
      <c r="B511" s="115"/>
      <c r="C511" s="115"/>
      <c r="D511" s="75"/>
      <c r="E511" s="350"/>
      <c r="F511" s="45"/>
      <c r="G511" s="224"/>
      <c r="H511" s="372"/>
      <c r="I511" s="143"/>
    </row>
    <row r="512" spans="1:9" ht="24" customHeight="1">
      <c r="A512" s="123"/>
      <c r="B512" s="52" t="s">
        <v>421</v>
      </c>
      <c r="C512" s="369">
        <v>5</v>
      </c>
      <c r="D512" s="366">
        <v>4</v>
      </c>
      <c r="E512" s="350">
        <v>24</v>
      </c>
      <c r="F512" s="45" t="s">
        <v>12</v>
      </c>
      <c r="G512" s="222"/>
      <c r="H512" s="227"/>
      <c r="I512" s="147"/>
    </row>
    <row r="513" spans="1:9" ht="24" customHeight="1">
      <c r="A513" s="123"/>
      <c r="B513" s="115" t="s">
        <v>58</v>
      </c>
      <c r="C513" s="369">
        <v>1</v>
      </c>
      <c r="D513" s="366">
        <v>2</v>
      </c>
      <c r="E513" s="350">
        <v>4</v>
      </c>
      <c r="F513" s="45" t="s">
        <v>12</v>
      </c>
      <c r="G513" s="222"/>
      <c r="H513" s="227"/>
      <c r="I513" s="147"/>
    </row>
    <row r="514" spans="1:9" ht="24" customHeight="1">
      <c r="A514" s="123"/>
      <c r="B514" s="115" t="s">
        <v>422</v>
      </c>
      <c r="C514" s="115"/>
      <c r="D514" s="75"/>
      <c r="E514" s="350">
        <v>1</v>
      </c>
      <c r="F514" s="45" t="s">
        <v>49</v>
      </c>
      <c r="G514" s="224"/>
      <c r="H514" s="227"/>
      <c r="I514" s="143"/>
    </row>
    <row r="515" spans="1:9" ht="24" customHeight="1">
      <c r="A515" s="123"/>
      <c r="B515" s="115" t="s">
        <v>402</v>
      </c>
      <c r="C515" s="115" t="s">
        <v>425</v>
      </c>
      <c r="D515" s="75"/>
      <c r="E515" s="350">
        <v>2</v>
      </c>
      <c r="F515" s="45" t="s">
        <v>426</v>
      </c>
      <c r="G515" s="224"/>
      <c r="H515" s="227"/>
      <c r="I515" s="143"/>
    </row>
    <row r="516" spans="1:9" ht="24" customHeight="1">
      <c r="A516" s="123"/>
      <c r="B516" s="115" t="s">
        <v>423</v>
      </c>
      <c r="C516" s="115"/>
      <c r="D516" s="45"/>
      <c r="E516" s="380">
        <v>0.72</v>
      </c>
      <c r="F516" s="45" t="s">
        <v>424</v>
      </c>
      <c r="G516" s="372"/>
      <c r="H516" s="227"/>
      <c r="I516" s="144"/>
    </row>
    <row r="517" spans="1:9" ht="24" customHeight="1">
      <c r="A517" s="123"/>
      <c r="B517" s="115"/>
      <c r="C517" s="152" t="str">
        <f>(A511)&amp;"　小　計"</f>
        <v>既設解体撤去・新規設置工　小　計</v>
      </c>
      <c r="D517" s="95"/>
      <c r="E517" s="242"/>
      <c r="F517" s="1"/>
      <c r="G517" s="231"/>
      <c r="H517" s="222"/>
      <c r="I517" s="144"/>
    </row>
    <row r="518" spans="1:9" ht="24" customHeight="1">
      <c r="A518" s="101"/>
      <c r="B518" s="115"/>
      <c r="C518" s="115"/>
      <c r="D518" s="76"/>
      <c r="E518" s="356"/>
      <c r="F518" s="99"/>
      <c r="G518" s="223"/>
      <c r="H518" s="374"/>
      <c r="I518" s="145"/>
    </row>
    <row r="519" spans="1:9" ht="24" customHeight="1" thickBot="1">
      <c r="A519" s="157"/>
      <c r="B519" s="494" t="str">
        <f>(A497)&amp;"   計"</f>
        <v>17.貯湯槽費   計</v>
      </c>
      <c r="C519" s="494"/>
      <c r="D519" s="289"/>
      <c r="E519" s="381"/>
      <c r="F519" s="290"/>
      <c r="G519" s="382"/>
      <c r="H519" s="383"/>
      <c r="I519" s="137"/>
    </row>
    <row r="520" spans="1:9" ht="24" customHeight="1">
      <c r="A520" s="20"/>
      <c r="B520" s="20"/>
      <c r="C520" s="20"/>
      <c r="D520" s="20"/>
      <c r="E520" s="19"/>
      <c r="F520" s="19"/>
      <c r="G520" s="20"/>
      <c r="H520" s="72"/>
      <c r="I520" s="56" t="s">
        <v>614</v>
      </c>
    </row>
    <row r="521" spans="1:9" ht="24" customHeight="1" thickBot="1">
      <c r="A521" s="20" t="s">
        <v>655</v>
      </c>
      <c r="B521" s="20"/>
      <c r="C521" s="20"/>
      <c r="D521" s="20"/>
      <c r="E521" s="19"/>
      <c r="F521" s="19"/>
      <c r="G521" s="20"/>
      <c r="H521" s="18"/>
      <c r="I521" s="58"/>
    </row>
    <row r="522" spans="1:9" ht="24" customHeight="1" thickBot="1">
      <c r="A522" s="110" t="s">
        <v>0</v>
      </c>
      <c r="B522" s="111" t="s">
        <v>7</v>
      </c>
      <c r="C522" s="111" t="s">
        <v>8</v>
      </c>
      <c r="D522" s="111" t="s">
        <v>1</v>
      </c>
      <c r="E522" s="111" t="s">
        <v>2</v>
      </c>
      <c r="F522" s="111" t="s">
        <v>3</v>
      </c>
      <c r="G522" s="111" t="s">
        <v>4</v>
      </c>
      <c r="H522" s="33" t="s">
        <v>5</v>
      </c>
      <c r="I522" s="104" t="s">
        <v>6</v>
      </c>
    </row>
    <row r="523" spans="1:9" ht="24" customHeight="1">
      <c r="A523" s="367" t="s">
        <v>656</v>
      </c>
      <c r="B523" s="117"/>
      <c r="C523" s="117"/>
      <c r="D523" s="118"/>
      <c r="E523" s="370"/>
      <c r="F523" s="118"/>
      <c r="G523" s="371"/>
      <c r="H523" s="371"/>
      <c r="I523" s="142"/>
    </row>
    <row r="524" spans="1:9" ht="24" customHeight="1">
      <c r="A524" s="168" t="s">
        <v>220</v>
      </c>
      <c r="B524" s="52"/>
      <c r="C524" s="368"/>
      <c r="D524" s="52"/>
      <c r="E524" s="350"/>
      <c r="F524" s="45"/>
      <c r="G524" s="224"/>
      <c r="H524" s="372"/>
      <c r="I524" s="143"/>
    </row>
    <row r="525" spans="1:9" ht="24" customHeight="1">
      <c r="A525" s="123"/>
      <c r="B525" s="52" t="s">
        <v>248</v>
      </c>
      <c r="C525" s="368"/>
      <c r="D525" s="52"/>
      <c r="E525" s="350">
        <v>1</v>
      </c>
      <c r="F525" s="45" t="s">
        <v>219</v>
      </c>
      <c r="G525" s="224"/>
      <c r="H525" s="372"/>
      <c r="I525" s="143"/>
    </row>
    <row r="526" spans="1:9" ht="24" customHeight="1">
      <c r="A526" s="123"/>
      <c r="B526" s="52" t="s">
        <v>221</v>
      </c>
      <c r="C526" s="52" t="s">
        <v>222</v>
      </c>
      <c r="D526" s="52"/>
      <c r="E526" s="350">
        <v>1</v>
      </c>
      <c r="F526" s="45" t="s">
        <v>70</v>
      </c>
      <c r="G526" s="232"/>
      <c r="H526" s="372"/>
      <c r="I526" s="143"/>
    </row>
    <row r="527" spans="1:9" ht="24" customHeight="1">
      <c r="A527" s="168" t="s">
        <v>223</v>
      </c>
      <c r="B527" s="52"/>
      <c r="C527" s="52"/>
      <c r="D527" s="52"/>
      <c r="E527" s="350"/>
      <c r="F527" s="45"/>
      <c r="G527" s="232"/>
      <c r="H527" s="372"/>
      <c r="I527" s="143"/>
    </row>
    <row r="528" spans="1:9" ht="24" customHeight="1">
      <c r="A528" s="169"/>
      <c r="B528" s="115" t="s">
        <v>224</v>
      </c>
      <c r="C528" s="115"/>
      <c r="D528" s="75"/>
      <c r="E528" s="350">
        <v>12.6</v>
      </c>
      <c r="F528" s="45" t="s">
        <v>56</v>
      </c>
      <c r="G528" s="224"/>
      <c r="H528" s="372"/>
      <c r="I528" s="143"/>
    </row>
    <row r="529" spans="1:9" ht="24" customHeight="1">
      <c r="A529" s="170"/>
      <c r="B529" s="115" t="s">
        <v>225</v>
      </c>
      <c r="C529" s="115"/>
      <c r="D529" s="75"/>
      <c r="E529" s="350">
        <v>5.8</v>
      </c>
      <c r="F529" s="45" t="s">
        <v>56</v>
      </c>
      <c r="G529" s="224"/>
      <c r="H529" s="372"/>
      <c r="I529" s="143"/>
    </row>
    <row r="530" spans="1:9" ht="24" customHeight="1">
      <c r="A530" s="175"/>
      <c r="B530" s="115" t="s">
        <v>226</v>
      </c>
      <c r="C530" s="115" t="s">
        <v>227</v>
      </c>
      <c r="D530" s="75"/>
      <c r="E530" s="350">
        <v>1</v>
      </c>
      <c r="F530" s="45" t="s">
        <v>56</v>
      </c>
      <c r="G530" s="224"/>
      <c r="H530" s="372"/>
      <c r="I530" s="144"/>
    </row>
    <row r="531" spans="1:9" ht="24" customHeight="1">
      <c r="A531" s="170"/>
      <c r="B531" s="115" t="s">
        <v>228</v>
      </c>
      <c r="C531" s="115" t="s">
        <v>229</v>
      </c>
      <c r="D531" s="75"/>
      <c r="E531" s="350">
        <v>0.5</v>
      </c>
      <c r="F531" s="45" t="s">
        <v>56</v>
      </c>
      <c r="G531" s="224"/>
      <c r="H531" s="372"/>
      <c r="I531" s="143"/>
    </row>
    <row r="532" spans="1:9" ht="24" customHeight="1">
      <c r="A532" s="212"/>
      <c r="B532" s="115" t="s">
        <v>230</v>
      </c>
      <c r="C532" s="115"/>
      <c r="D532" s="75"/>
      <c r="E532" s="350">
        <v>6.8</v>
      </c>
      <c r="F532" s="45" t="s">
        <v>56</v>
      </c>
      <c r="G532" s="224"/>
      <c r="H532" s="372"/>
      <c r="I532" s="143"/>
    </row>
    <row r="533" spans="1:9" ht="24" customHeight="1">
      <c r="A533" s="123"/>
      <c r="B533" s="115" t="s">
        <v>231</v>
      </c>
      <c r="C533" s="115"/>
      <c r="D533" s="75"/>
      <c r="E533" s="350">
        <v>6.8</v>
      </c>
      <c r="F533" s="45" t="s">
        <v>56</v>
      </c>
      <c r="G533" s="224"/>
      <c r="H533" s="372"/>
      <c r="I533" s="143"/>
    </row>
    <row r="534" spans="1:9" ht="24" customHeight="1">
      <c r="A534" s="123"/>
      <c r="B534" s="115" t="s">
        <v>232</v>
      </c>
      <c r="C534" s="115"/>
      <c r="D534" s="75"/>
      <c r="E534" s="350">
        <v>1</v>
      </c>
      <c r="F534" s="45" t="s">
        <v>182</v>
      </c>
      <c r="G534" s="224"/>
      <c r="H534" s="227"/>
      <c r="I534" s="143"/>
    </row>
    <row r="535" spans="1:9" ht="24" customHeight="1">
      <c r="A535" s="123"/>
      <c r="B535" s="115"/>
      <c r="C535" s="115"/>
      <c r="D535" s="75"/>
      <c r="E535" s="350"/>
      <c r="F535" s="45"/>
      <c r="G535" s="224"/>
      <c r="H535" s="227"/>
      <c r="I535" s="143"/>
    </row>
    <row r="536" spans="1:9" ht="24" customHeight="1">
      <c r="A536" s="123"/>
      <c r="B536" s="115"/>
      <c r="C536" s="152"/>
      <c r="D536" s="95"/>
      <c r="E536" s="217"/>
      <c r="F536" s="1"/>
      <c r="G536" s="231"/>
      <c r="H536" s="222"/>
      <c r="I536" s="143"/>
    </row>
    <row r="537" spans="1:9" ht="24" customHeight="1">
      <c r="A537" s="123"/>
      <c r="B537" s="115"/>
      <c r="C537" s="115"/>
      <c r="D537" s="75"/>
      <c r="E537" s="350"/>
      <c r="F537" s="45"/>
      <c r="G537" s="224"/>
      <c r="H537" s="227"/>
      <c r="I537" s="143"/>
    </row>
    <row r="538" spans="1:9" ht="24" customHeight="1">
      <c r="A538" s="123"/>
      <c r="B538" s="115"/>
      <c r="C538" s="115"/>
      <c r="D538" s="75"/>
      <c r="E538" s="350"/>
      <c r="F538" s="45"/>
      <c r="G538" s="224"/>
      <c r="H538" s="227"/>
      <c r="I538" s="144"/>
    </row>
    <row r="539" spans="1:9" ht="24" customHeight="1">
      <c r="A539" s="123"/>
      <c r="B539" s="115"/>
      <c r="C539" s="115"/>
      <c r="D539" s="120"/>
      <c r="E539" s="350"/>
      <c r="F539" s="45"/>
      <c r="G539" s="224"/>
      <c r="H539" s="227"/>
      <c r="I539" s="126"/>
    </row>
    <row r="540" spans="1:9" ht="24" customHeight="1">
      <c r="A540" s="123"/>
      <c r="B540" s="115"/>
      <c r="C540" s="115"/>
      <c r="D540" s="75"/>
      <c r="E540" s="350"/>
      <c r="F540" s="45"/>
      <c r="G540" s="224"/>
      <c r="H540" s="227"/>
      <c r="I540" s="143"/>
    </row>
    <row r="541" spans="1:9" ht="24" customHeight="1">
      <c r="A541" s="123"/>
      <c r="B541" s="115"/>
      <c r="C541" s="115"/>
      <c r="D541" s="75"/>
      <c r="E541" s="350"/>
      <c r="F541" s="45"/>
      <c r="G541" s="224"/>
      <c r="H541" s="227"/>
      <c r="I541" s="143"/>
    </row>
    <row r="542" spans="1:9" ht="24" customHeight="1">
      <c r="A542" s="123"/>
      <c r="B542" s="115"/>
      <c r="C542" s="115"/>
      <c r="D542" s="45"/>
      <c r="E542" s="350"/>
      <c r="F542" s="45"/>
      <c r="G542" s="372"/>
      <c r="H542" s="372"/>
      <c r="I542" s="144"/>
    </row>
    <row r="543" spans="1:9" ht="24" customHeight="1">
      <c r="A543" s="123"/>
      <c r="B543" s="115"/>
      <c r="C543" s="52"/>
      <c r="D543" s="45"/>
      <c r="E543" s="350"/>
      <c r="F543" s="45"/>
      <c r="G543" s="372"/>
      <c r="H543" s="372"/>
      <c r="I543" s="144"/>
    </row>
    <row r="544" spans="1:9" ht="24" customHeight="1">
      <c r="A544" s="101"/>
      <c r="B544" s="490" t="str">
        <f>(A523)&amp;"   計"</f>
        <v>18.ピット工事費   計</v>
      </c>
      <c r="C544" s="491"/>
      <c r="D544" s="76"/>
      <c r="E544" s="356"/>
      <c r="F544" s="99"/>
      <c r="G544" s="223"/>
      <c r="H544" s="374"/>
      <c r="I544" s="145"/>
    </row>
    <row r="545" spans="1:9" ht="24" customHeight="1" thickBot="1">
      <c r="A545" s="157"/>
      <c r="B545" s="176"/>
      <c r="C545" s="347"/>
      <c r="D545" s="154"/>
      <c r="E545" s="218"/>
      <c r="F545" s="2"/>
      <c r="G545" s="239"/>
      <c r="H545" s="239"/>
      <c r="I545" s="137"/>
    </row>
    <row r="546" spans="1:9" ht="24" customHeight="1">
      <c r="A546" s="20"/>
      <c r="B546" s="20"/>
      <c r="C546" s="20"/>
      <c r="D546" s="20"/>
      <c r="E546" s="19"/>
      <c r="F546" s="19"/>
      <c r="G546" s="20"/>
      <c r="H546" s="72"/>
      <c r="I546" s="56" t="s">
        <v>614</v>
      </c>
    </row>
    <row r="547" spans="1:9" ht="24" customHeight="1" thickBot="1">
      <c r="A547" s="20" t="s">
        <v>657</v>
      </c>
      <c r="B547" s="20"/>
      <c r="C547" s="20"/>
      <c r="D547" s="20"/>
      <c r="E547" s="19"/>
      <c r="F547" s="19"/>
      <c r="G547" s="20"/>
      <c r="H547" s="18"/>
      <c r="I547" s="58"/>
    </row>
    <row r="548" spans="1:9" ht="24" customHeight="1" thickBot="1">
      <c r="A548" s="110" t="s">
        <v>0</v>
      </c>
      <c r="B548" s="111" t="s">
        <v>7</v>
      </c>
      <c r="C548" s="111" t="s">
        <v>8</v>
      </c>
      <c r="D548" s="111" t="s">
        <v>1</v>
      </c>
      <c r="E548" s="111" t="s">
        <v>2</v>
      </c>
      <c r="F548" s="111" t="s">
        <v>3</v>
      </c>
      <c r="G548" s="111" t="s">
        <v>4</v>
      </c>
      <c r="H548" s="33" t="s">
        <v>5</v>
      </c>
      <c r="I548" s="104" t="s">
        <v>6</v>
      </c>
    </row>
    <row r="549" spans="1:9" ht="24" customHeight="1">
      <c r="A549" s="367" t="s">
        <v>658</v>
      </c>
      <c r="B549" s="117"/>
      <c r="C549" s="117"/>
      <c r="D549" s="118"/>
      <c r="E549" s="370"/>
      <c r="F549" s="118"/>
      <c r="G549" s="371"/>
      <c r="H549" s="371"/>
      <c r="I549" s="142"/>
    </row>
    <row r="550" spans="1:9" ht="24" customHeight="1">
      <c r="A550" s="168" t="s">
        <v>401</v>
      </c>
      <c r="B550" s="52"/>
      <c r="C550" s="368"/>
      <c r="D550" s="52"/>
      <c r="E550" s="350"/>
      <c r="F550" s="45"/>
      <c r="G550" s="224"/>
      <c r="H550" s="372"/>
      <c r="I550" s="143"/>
    </row>
    <row r="551" spans="1:9" ht="24" customHeight="1">
      <c r="A551" s="123"/>
      <c r="B551" s="52" t="s">
        <v>434</v>
      </c>
      <c r="C551" s="384" t="s">
        <v>435</v>
      </c>
      <c r="D551" s="52" t="s">
        <v>427</v>
      </c>
      <c r="E551" s="350">
        <v>38</v>
      </c>
      <c r="F551" s="45" t="s">
        <v>97</v>
      </c>
      <c r="G551" s="224"/>
      <c r="H551" s="372"/>
      <c r="I551" s="143"/>
    </row>
    <row r="552" spans="1:9" ht="24" customHeight="1">
      <c r="A552" s="123"/>
      <c r="B552" s="52" t="s">
        <v>428</v>
      </c>
      <c r="C552" s="52" t="s">
        <v>429</v>
      </c>
      <c r="D552" s="52"/>
      <c r="E552" s="350">
        <v>2</v>
      </c>
      <c r="F552" s="45" t="s">
        <v>438</v>
      </c>
      <c r="G552" s="232"/>
      <c r="H552" s="372"/>
      <c r="I552" s="143"/>
    </row>
    <row r="553" spans="1:9" ht="24" customHeight="1">
      <c r="A553" s="168"/>
      <c r="B553" s="52" t="s">
        <v>430</v>
      </c>
      <c r="C553" s="52" t="s">
        <v>431</v>
      </c>
      <c r="D553" s="52"/>
      <c r="E553" s="350">
        <v>23</v>
      </c>
      <c r="F553" s="45" t="s">
        <v>258</v>
      </c>
      <c r="G553" s="232"/>
      <c r="H553" s="372"/>
      <c r="I553" s="143"/>
    </row>
    <row r="554" spans="1:9" ht="24" customHeight="1">
      <c r="A554" s="169"/>
      <c r="B554" s="115" t="s">
        <v>432</v>
      </c>
      <c r="C554" s="115" t="s">
        <v>433</v>
      </c>
      <c r="D554" s="75"/>
      <c r="E554" s="350">
        <v>2</v>
      </c>
      <c r="F554" s="45" t="s">
        <v>258</v>
      </c>
      <c r="G554" s="224"/>
      <c r="H554" s="372"/>
      <c r="I554" s="143"/>
    </row>
    <row r="555" spans="1:9" ht="24" customHeight="1">
      <c r="A555" s="170"/>
      <c r="B555" s="115" t="s">
        <v>436</v>
      </c>
      <c r="C555" s="115" t="s">
        <v>437</v>
      </c>
      <c r="D555" s="75"/>
      <c r="E555" s="350">
        <v>1</v>
      </c>
      <c r="F555" s="45" t="s">
        <v>49</v>
      </c>
      <c r="G555" s="224"/>
      <c r="H555" s="372"/>
      <c r="I555" s="143"/>
    </row>
    <row r="556" spans="1:9" ht="24" customHeight="1">
      <c r="A556" s="175"/>
      <c r="B556" s="115"/>
      <c r="C556" s="115"/>
      <c r="D556" s="75"/>
      <c r="E556" s="350"/>
      <c r="F556" s="45"/>
      <c r="G556" s="224"/>
      <c r="H556" s="372"/>
      <c r="I556" s="144"/>
    </row>
    <row r="557" spans="1:9" ht="24" customHeight="1">
      <c r="A557" s="170"/>
      <c r="B557" s="115"/>
      <c r="C557" s="152" t="str">
        <f>(A550)&amp;"　小　計"</f>
        <v>材　料　費　小　計</v>
      </c>
      <c r="D557" s="95"/>
      <c r="E557" s="242"/>
      <c r="F557" s="1"/>
      <c r="G557" s="231"/>
      <c r="H557" s="222"/>
      <c r="I557" s="143"/>
    </row>
    <row r="558" spans="1:9" ht="24" customHeight="1">
      <c r="A558" s="212"/>
      <c r="B558" s="115"/>
      <c r="C558" s="115"/>
      <c r="D558" s="75"/>
      <c r="E558" s="350"/>
      <c r="F558" s="45"/>
      <c r="G558" s="224"/>
      <c r="H558" s="372"/>
      <c r="I558" s="143"/>
    </row>
    <row r="559" spans="1:9" ht="24" customHeight="1">
      <c r="A559" s="168" t="s">
        <v>439</v>
      </c>
      <c r="B559" s="115"/>
      <c r="C559" s="115"/>
      <c r="D559" s="75"/>
      <c r="E559" s="350"/>
      <c r="F559" s="45"/>
      <c r="G559" s="224"/>
      <c r="H559" s="372"/>
      <c r="I559" s="143"/>
    </row>
    <row r="560" spans="1:9" ht="24" customHeight="1">
      <c r="A560" s="123"/>
      <c r="B560" s="52" t="s">
        <v>421</v>
      </c>
      <c r="C560" s="369">
        <v>8</v>
      </c>
      <c r="D560" s="366">
        <v>4</v>
      </c>
      <c r="E560" s="350">
        <f>ROUNDDOWN(C560*D560,2)</f>
        <v>32</v>
      </c>
      <c r="F560" s="45" t="s">
        <v>12</v>
      </c>
      <c r="G560" s="222"/>
      <c r="H560" s="227"/>
      <c r="I560" s="147"/>
    </row>
    <row r="561" spans="1:9" ht="24" customHeight="1">
      <c r="A561" s="123"/>
      <c r="B561" s="115" t="s">
        <v>402</v>
      </c>
      <c r="C561" s="115" t="s">
        <v>425</v>
      </c>
      <c r="D561" s="75"/>
      <c r="E561" s="350">
        <v>3</v>
      </c>
      <c r="F561" s="45" t="s">
        <v>426</v>
      </c>
      <c r="G561" s="224"/>
      <c r="H561" s="227"/>
      <c r="I561" s="143"/>
    </row>
    <row r="562" spans="1:9" ht="24" customHeight="1">
      <c r="A562" s="123"/>
      <c r="B562" s="115"/>
      <c r="C562" s="152"/>
      <c r="D562" s="95"/>
      <c r="E562" s="217"/>
      <c r="F562" s="1"/>
      <c r="G562" s="231"/>
      <c r="H562" s="222"/>
      <c r="I562" s="143"/>
    </row>
    <row r="563" spans="1:9" ht="24" customHeight="1">
      <c r="A563" s="123"/>
      <c r="B563" s="115"/>
      <c r="C563" s="152" t="str">
        <f>(A559)&amp;"　小　計"</f>
        <v>工　事　費　小　計</v>
      </c>
      <c r="D563" s="95"/>
      <c r="E563" s="242"/>
      <c r="F563" s="1"/>
      <c r="G563" s="231"/>
      <c r="H563" s="222"/>
      <c r="I563" s="143"/>
    </row>
    <row r="564" spans="1:9" ht="24" customHeight="1">
      <c r="A564" s="123"/>
      <c r="B564" s="115"/>
      <c r="C564" s="115"/>
      <c r="D564" s="75"/>
      <c r="E564" s="350"/>
      <c r="F564" s="45"/>
      <c r="G564" s="224"/>
      <c r="H564" s="227"/>
      <c r="I564" s="144"/>
    </row>
    <row r="565" spans="1:9" ht="24" customHeight="1">
      <c r="A565" s="123"/>
      <c r="B565" s="115"/>
      <c r="C565" s="115"/>
      <c r="D565" s="120"/>
      <c r="E565" s="350"/>
      <c r="F565" s="45"/>
      <c r="G565" s="224"/>
      <c r="H565" s="227"/>
      <c r="I565" s="126"/>
    </row>
    <row r="566" spans="1:9" ht="24" customHeight="1">
      <c r="A566" s="123"/>
      <c r="B566" s="115"/>
      <c r="C566" s="115"/>
      <c r="D566" s="75"/>
      <c r="E566" s="350"/>
      <c r="F566" s="45"/>
      <c r="G566" s="224"/>
      <c r="H566" s="227"/>
      <c r="I566" s="143"/>
    </row>
    <row r="567" spans="1:9" ht="24" customHeight="1">
      <c r="A567" s="123"/>
      <c r="B567" s="115"/>
      <c r="C567" s="115"/>
      <c r="D567" s="75"/>
      <c r="E567" s="350"/>
      <c r="F567" s="45"/>
      <c r="G567" s="224"/>
      <c r="H567" s="227"/>
      <c r="I567" s="143"/>
    </row>
    <row r="568" spans="1:9" ht="24" customHeight="1">
      <c r="A568" s="123"/>
      <c r="B568" s="115"/>
      <c r="C568" s="115"/>
      <c r="D568" s="45"/>
      <c r="E568" s="350"/>
      <c r="F568" s="45"/>
      <c r="G568" s="372"/>
      <c r="H568" s="372"/>
      <c r="I568" s="144"/>
    </row>
    <row r="569" spans="1:9" ht="24" customHeight="1">
      <c r="A569" s="123"/>
      <c r="B569" s="115"/>
      <c r="C569" s="52"/>
      <c r="D569" s="45"/>
      <c r="E569" s="350"/>
      <c r="F569" s="45"/>
      <c r="G569" s="372"/>
      <c r="H569" s="372"/>
      <c r="I569" s="144"/>
    </row>
    <row r="570" spans="1:9" ht="24" customHeight="1">
      <c r="A570" s="101"/>
      <c r="B570" s="490" t="str">
        <f>(A549)&amp;"   計"</f>
        <v>19.フェンス工事費   計</v>
      </c>
      <c r="C570" s="491"/>
      <c r="D570" s="76"/>
      <c r="E570" s="356"/>
      <c r="F570" s="99"/>
      <c r="G570" s="223"/>
      <c r="H570" s="374"/>
      <c r="I570" s="145"/>
    </row>
    <row r="571" spans="1:9" ht="24" customHeight="1" thickBot="1">
      <c r="A571" s="157"/>
      <c r="B571" s="176"/>
      <c r="C571" s="347"/>
      <c r="D571" s="154"/>
      <c r="E571" s="218"/>
      <c r="F571" s="2"/>
      <c r="G571" s="239"/>
      <c r="H571" s="239"/>
      <c r="I571" s="137"/>
    </row>
    <row r="572" spans="1:9" ht="24" customHeight="1">
      <c r="A572" s="20"/>
      <c r="B572" s="20"/>
      <c r="C572" s="20"/>
      <c r="D572" s="20"/>
      <c r="E572" s="19"/>
      <c r="F572" s="19"/>
      <c r="G572" s="20"/>
      <c r="H572" s="72"/>
      <c r="I572" s="56" t="s">
        <v>614</v>
      </c>
    </row>
    <row r="573" spans="1:9" ht="24" customHeight="1" thickBot="1">
      <c r="A573" s="20" t="s">
        <v>660</v>
      </c>
      <c r="B573" s="20"/>
      <c r="C573" s="20"/>
      <c r="D573" s="20"/>
      <c r="E573" s="19"/>
      <c r="F573" s="19"/>
      <c r="G573" s="20"/>
      <c r="H573" s="18"/>
      <c r="I573" s="58"/>
    </row>
    <row r="574" spans="1:9" ht="24" customHeight="1" thickBot="1">
      <c r="A574" s="15" t="s">
        <v>0</v>
      </c>
      <c r="B574" s="16" t="s">
        <v>7</v>
      </c>
      <c r="C574" s="16" t="s">
        <v>8</v>
      </c>
      <c r="D574" s="16" t="s">
        <v>1</v>
      </c>
      <c r="E574" s="16" t="s">
        <v>2</v>
      </c>
      <c r="F574" s="16" t="s">
        <v>3</v>
      </c>
      <c r="G574" s="16" t="s">
        <v>4</v>
      </c>
      <c r="H574" s="16" t="s">
        <v>5</v>
      </c>
      <c r="I574" s="10" t="s">
        <v>6</v>
      </c>
    </row>
    <row r="575" spans="1:9" ht="24" customHeight="1">
      <c r="A575" s="22" t="s">
        <v>659</v>
      </c>
      <c r="B575" s="6"/>
      <c r="C575" s="6"/>
      <c r="D575" s="50"/>
      <c r="E575" s="217"/>
      <c r="F575" s="1"/>
      <c r="G575" s="249"/>
      <c r="H575" s="231"/>
      <c r="I575" s="129"/>
    </row>
    <row r="576" spans="1:9" ht="24" customHeight="1">
      <c r="A576" s="204" t="s">
        <v>401</v>
      </c>
      <c r="B576" s="6"/>
      <c r="C576" s="6"/>
      <c r="D576" s="50"/>
      <c r="E576" s="217"/>
      <c r="F576" s="1"/>
      <c r="G576" s="249"/>
      <c r="H576" s="231"/>
      <c r="I576" s="129"/>
    </row>
    <row r="577" spans="1:9" ht="24" customHeight="1">
      <c r="A577" s="22"/>
      <c r="B577" s="354" t="s">
        <v>253</v>
      </c>
      <c r="C577" s="223" t="s">
        <v>353</v>
      </c>
      <c r="D577" s="349" t="s">
        <v>254</v>
      </c>
      <c r="E577" s="350">
        <v>2</v>
      </c>
      <c r="F577" s="263" t="s">
        <v>255</v>
      </c>
      <c r="G577" s="224"/>
      <c r="H577" s="351"/>
      <c r="I577" s="129"/>
    </row>
    <row r="578" spans="1:9" ht="24" customHeight="1">
      <c r="A578" s="22"/>
      <c r="B578" s="354" t="s">
        <v>256</v>
      </c>
      <c r="C578" s="223" t="s">
        <v>352</v>
      </c>
      <c r="D578" s="349" t="s">
        <v>351</v>
      </c>
      <c r="E578" s="350">
        <v>2</v>
      </c>
      <c r="F578" s="263" t="s">
        <v>258</v>
      </c>
      <c r="G578" s="224"/>
      <c r="H578" s="351"/>
      <c r="I578" s="129"/>
    </row>
    <row r="579" spans="1:9" ht="24" customHeight="1">
      <c r="A579" s="204"/>
      <c r="B579" s="223" t="s">
        <v>354</v>
      </c>
      <c r="C579" s="223" t="s">
        <v>355</v>
      </c>
      <c r="D579" s="349" t="s">
        <v>351</v>
      </c>
      <c r="E579" s="350">
        <v>2</v>
      </c>
      <c r="F579" s="263" t="s">
        <v>258</v>
      </c>
      <c r="G579" s="224"/>
      <c r="H579" s="351"/>
      <c r="I579" s="129"/>
    </row>
    <row r="580" spans="1:9" ht="24" customHeight="1">
      <c r="A580" s="204"/>
      <c r="B580" s="223" t="s">
        <v>356</v>
      </c>
      <c r="C580" s="223" t="s">
        <v>357</v>
      </c>
      <c r="D580" s="349" t="s">
        <v>351</v>
      </c>
      <c r="E580" s="350">
        <v>3</v>
      </c>
      <c r="F580" s="263" t="s">
        <v>258</v>
      </c>
      <c r="G580" s="224"/>
      <c r="H580" s="351"/>
      <c r="I580" s="128"/>
    </row>
    <row r="581" spans="1:9" ht="24" customHeight="1">
      <c r="A581" s="22"/>
      <c r="B581" s="354" t="s">
        <v>259</v>
      </c>
      <c r="C581" s="223" t="s">
        <v>260</v>
      </c>
      <c r="D581" s="349" t="s">
        <v>351</v>
      </c>
      <c r="E581" s="350">
        <v>12</v>
      </c>
      <c r="F581" s="263" t="s">
        <v>258</v>
      </c>
      <c r="G581" s="224"/>
      <c r="H581" s="351"/>
      <c r="I581" s="129"/>
    </row>
    <row r="582" spans="1:9" ht="24" customHeight="1">
      <c r="A582" s="22"/>
      <c r="B582" s="354" t="s">
        <v>261</v>
      </c>
      <c r="C582" s="223" t="s">
        <v>262</v>
      </c>
      <c r="D582" s="349" t="s">
        <v>351</v>
      </c>
      <c r="E582" s="350">
        <v>7</v>
      </c>
      <c r="F582" s="263" t="s">
        <v>258</v>
      </c>
      <c r="G582" s="224"/>
      <c r="H582" s="351"/>
      <c r="I582" s="129"/>
    </row>
    <row r="583" spans="1:9" ht="24" customHeight="1">
      <c r="A583" s="22"/>
      <c r="B583" s="354" t="s">
        <v>263</v>
      </c>
      <c r="C583" s="223" t="s">
        <v>264</v>
      </c>
      <c r="D583" s="349" t="s">
        <v>265</v>
      </c>
      <c r="E583" s="350">
        <v>5</v>
      </c>
      <c r="F583" s="263" t="s">
        <v>255</v>
      </c>
      <c r="G583" s="224"/>
      <c r="H583" s="351"/>
      <c r="I583" s="129"/>
    </row>
    <row r="584" spans="1:9" ht="24" customHeight="1">
      <c r="A584" s="22"/>
      <c r="B584" s="354" t="s">
        <v>358</v>
      </c>
      <c r="C584" s="349" t="s">
        <v>359</v>
      </c>
      <c r="D584" s="349" t="s">
        <v>682</v>
      </c>
      <c r="E584" s="350">
        <v>3</v>
      </c>
      <c r="F584" s="263" t="s">
        <v>51</v>
      </c>
      <c r="G584" s="224"/>
      <c r="H584" s="351"/>
      <c r="I584" s="129"/>
    </row>
    <row r="585" spans="1:9" ht="24" customHeight="1">
      <c r="A585" s="22"/>
      <c r="B585" s="354" t="s">
        <v>358</v>
      </c>
      <c r="C585" s="349" t="s">
        <v>359</v>
      </c>
      <c r="D585" s="349" t="s">
        <v>266</v>
      </c>
      <c r="E585" s="350">
        <v>6</v>
      </c>
      <c r="F585" s="263" t="s">
        <v>51</v>
      </c>
      <c r="G585" s="224"/>
      <c r="H585" s="351"/>
      <c r="I585" s="128"/>
    </row>
    <row r="586" spans="1:9" ht="24" customHeight="1">
      <c r="A586" s="22"/>
      <c r="B586" s="354" t="s">
        <v>358</v>
      </c>
      <c r="C586" s="349" t="s">
        <v>359</v>
      </c>
      <c r="D586" s="349" t="s">
        <v>360</v>
      </c>
      <c r="E586" s="350">
        <v>2</v>
      </c>
      <c r="F586" s="263" t="s">
        <v>51</v>
      </c>
      <c r="G586" s="224"/>
      <c r="H586" s="351"/>
      <c r="I586" s="128"/>
    </row>
    <row r="587" spans="1:9" ht="24" customHeight="1">
      <c r="A587" s="22"/>
      <c r="B587" s="354" t="s">
        <v>358</v>
      </c>
      <c r="C587" s="349" t="s">
        <v>359</v>
      </c>
      <c r="D587" s="349" t="s">
        <v>683</v>
      </c>
      <c r="E587" s="350">
        <v>3</v>
      </c>
      <c r="F587" s="263" t="s">
        <v>51</v>
      </c>
      <c r="G587" s="224"/>
      <c r="H587" s="351"/>
      <c r="I587" s="129"/>
    </row>
    <row r="588" spans="1:9" ht="24" customHeight="1">
      <c r="A588" s="22"/>
      <c r="B588" s="354" t="s">
        <v>358</v>
      </c>
      <c r="C588" s="349" t="s">
        <v>359</v>
      </c>
      <c r="D588" s="349" t="s">
        <v>361</v>
      </c>
      <c r="E588" s="350">
        <v>4</v>
      </c>
      <c r="F588" s="263" t="s">
        <v>51</v>
      </c>
      <c r="G588" s="224"/>
      <c r="H588" s="351"/>
      <c r="I588" s="129"/>
    </row>
    <row r="589" spans="1:9" ht="24" customHeight="1">
      <c r="A589" s="22"/>
      <c r="B589" s="348" t="s">
        <v>362</v>
      </c>
      <c r="C589" s="223" t="s">
        <v>363</v>
      </c>
      <c r="D589" s="349" t="s">
        <v>684</v>
      </c>
      <c r="E589" s="350">
        <v>1</v>
      </c>
      <c r="F589" s="263" t="s">
        <v>258</v>
      </c>
      <c r="G589" s="224"/>
      <c r="H589" s="351"/>
      <c r="I589" s="128"/>
    </row>
    <row r="590" spans="1:9" ht="24" customHeight="1">
      <c r="A590" s="22"/>
      <c r="B590" s="348" t="s">
        <v>362</v>
      </c>
      <c r="C590" s="223" t="s">
        <v>363</v>
      </c>
      <c r="D590" s="349" t="s">
        <v>257</v>
      </c>
      <c r="E590" s="350">
        <v>2</v>
      </c>
      <c r="F590" s="263" t="s">
        <v>258</v>
      </c>
      <c r="G590" s="224"/>
      <c r="H590" s="351"/>
      <c r="I590" s="129"/>
    </row>
    <row r="591" spans="1:9" ht="24" customHeight="1">
      <c r="A591" s="22"/>
      <c r="B591" s="348" t="s">
        <v>362</v>
      </c>
      <c r="C591" s="223" t="s">
        <v>363</v>
      </c>
      <c r="D591" s="349" t="s">
        <v>351</v>
      </c>
      <c r="E591" s="350">
        <v>1</v>
      </c>
      <c r="F591" s="263" t="s">
        <v>258</v>
      </c>
      <c r="G591" s="224"/>
      <c r="H591" s="351"/>
      <c r="I591" s="129"/>
    </row>
    <row r="592" spans="1:9" ht="24" customHeight="1">
      <c r="A592" s="22"/>
      <c r="B592" s="348" t="s">
        <v>362</v>
      </c>
      <c r="C592" s="223" t="s">
        <v>363</v>
      </c>
      <c r="D592" s="349" t="s">
        <v>685</v>
      </c>
      <c r="E592" s="350">
        <v>1</v>
      </c>
      <c r="F592" s="263" t="s">
        <v>258</v>
      </c>
      <c r="G592" s="224"/>
      <c r="H592" s="351"/>
      <c r="I592" s="129"/>
    </row>
    <row r="593" spans="1:9" ht="24" customHeight="1">
      <c r="A593" s="22"/>
      <c r="B593" s="348" t="s">
        <v>362</v>
      </c>
      <c r="C593" s="223" t="s">
        <v>363</v>
      </c>
      <c r="D593" s="349" t="s">
        <v>364</v>
      </c>
      <c r="E593" s="350">
        <v>1</v>
      </c>
      <c r="F593" s="263" t="s">
        <v>258</v>
      </c>
      <c r="G593" s="224"/>
      <c r="H593" s="351"/>
      <c r="I593" s="129"/>
    </row>
    <row r="594" spans="1:9" ht="24" customHeight="1">
      <c r="A594" s="22"/>
      <c r="B594" s="348" t="s">
        <v>362</v>
      </c>
      <c r="C594" s="223" t="s">
        <v>363</v>
      </c>
      <c r="D594" s="349" t="s">
        <v>686</v>
      </c>
      <c r="E594" s="350">
        <v>1</v>
      </c>
      <c r="F594" s="263" t="s">
        <v>258</v>
      </c>
      <c r="G594" s="224"/>
      <c r="H594" s="351"/>
      <c r="I594" s="129"/>
    </row>
    <row r="595" spans="1:9" ht="24" customHeight="1">
      <c r="A595" s="22"/>
      <c r="B595" s="348" t="s">
        <v>362</v>
      </c>
      <c r="C595" s="223" t="s">
        <v>365</v>
      </c>
      <c r="D595" s="349" t="s">
        <v>684</v>
      </c>
      <c r="E595" s="350">
        <v>19</v>
      </c>
      <c r="F595" s="263" t="s">
        <v>258</v>
      </c>
      <c r="G595" s="224"/>
      <c r="H595" s="351"/>
      <c r="I595" s="129"/>
    </row>
    <row r="596" spans="1:9" ht="24" customHeight="1">
      <c r="A596" s="22"/>
      <c r="B596" s="348" t="s">
        <v>362</v>
      </c>
      <c r="C596" s="223" t="s">
        <v>365</v>
      </c>
      <c r="D596" s="349" t="s">
        <v>257</v>
      </c>
      <c r="E596" s="350">
        <v>5</v>
      </c>
      <c r="F596" s="263" t="s">
        <v>258</v>
      </c>
      <c r="G596" s="224"/>
      <c r="H596" s="351"/>
      <c r="I596" s="129"/>
    </row>
    <row r="597" spans="1:9" ht="24" customHeight="1" thickBot="1">
      <c r="A597" s="41"/>
      <c r="B597" s="385" t="s">
        <v>362</v>
      </c>
      <c r="C597" s="382" t="s">
        <v>365</v>
      </c>
      <c r="D597" s="386" t="s">
        <v>351</v>
      </c>
      <c r="E597" s="387">
        <v>7</v>
      </c>
      <c r="F597" s="381" t="s">
        <v>258</v>
      </c>
      <c r="G597" s="388"/>
      <c r="H597" s="389"/>
      <c r="I597" s="131"/>
    </row>
    <row r="598" spans="1:9" ht="24" customHeight="1">
      <c r="I598" s="56" t="s">
        <v>614</v>
      </c>
    </row>
    <row r="599" spans="1:9" ht="24" customHeight="1" thickBot="1">
      <c r="A599" s="20" t="s">
        <v>661</v>
      </c>
      <c r="B599" s="20"/>
      <c r="C599" s="20"/>
      <c r="D599" s="20"/>
      <c r="E599" s="19"/>
      <c r="F599" s="19"/>
      <c r="G599" s="20"/>
      <c r="H599" s="18"/>
      <c r="I599" s="58"/>
    </row>
    <row r="600" spans="1:9" ht="24" customHeight="1" thickBot="1">
      <c r="A600" s="110" t="s">
        <v>0</v>
      </c>
      <c r="B600" s="111" t="s">
        <v>7</v>
      </c>
      <c r="C600" s="111" t="s">
        <v>8</v>
      </c>
      <c r="D600" s="111" t="s">
        <v>1</v>
      </c>
      <c r="E600" s="111" t="s">
        <v>2</v>
      </c>
      <c r="F600" s="111" t="s">
        <v>3</v>
      </c>
      <c r="G600" s="111" t="s">
        <v>4</v>
      </c>
      <c r="H600" s="111" t="s">
        <v>5</v>
      </c>
      <c r="I600" s="112" t="s">
        <v>6</v>
      </c>
    </row>
    <row r="601" spans="1:9" ht="24" customHeight="1">
      <c r="A601" s="302"/>
      <c r="B601" s="348" t="s">
        <v>362</v>
      </c>
      <c r="C601" s="223" t="s">
        <v>365</v>
      </c>
      <c r="D601" s="349" t="s">
        <v>685</v>
      </c>
      <c r="E601" s="350">
        <v>7</v>
      </c>
      <c r="F601" s="263" t="s">
        <v>258</v>
      </c>
      <c r="G601" s="224"/>
      <c r="H601" s="351"/>
      <c r="I601" s="130"/>
    </row>
    <row r="602" spans="1:9" ht="24" customHeight="1">
      <c r="A602" s="66"/>
      <c r="B602" s="348" t="s">
        <v>362</v>
      </c>
      <c r="C602" s="223" t="s">
        <v>365</v>
      </c>
      <c r="D602" s="349" t="s">
        <v>364</v>
      </c>
      <c r="E602" s="350">
        <v>2</v>
      </c>
      <c r="F602" s="263" t="s">
        <v>258</v>
      </c>
      <c r="G602" s="224"/>
      <c r="H602" s="351"/>
      <c r="I602" s="147"/>
    </row>
    <row r="603" spans="1:9" ht="24" customHeight="1">
      <c r="A603" s="36"/>
      <c r="B603" s="348" t="s">
        <v>362</v>
      </c>
      <c r="C603" s="223" t="s">
        <v>366</v>
      </c>
      <c r="D603" s="349" t="s">
        <v>684</v>
      </c>
      <c r="E603" s="350">
        <v>2</v>
      </c>
      <c r="F603" s="263" t="s">
        <v>258</v>
      </c>
      <c r="G603" s="224"/>
      <c r="H603" s="351"/>
      <c r="I603" s="146"/>
    </row>
    <row r="604" spans="1:9" ht="24" customHeight="1">
      <c r="A604" s="22"/>
      <c r="B604" s="348" t="s">
        <v>362</v>
      </c>
      <c r="C604" s="223" t="s">
        <v>366</v>
      </c>
      <c r="D604" s="349" t="s">
        <v>257</v>
      </c>
      <c r="E604" s="350">
        <v>1</v>
      </c>
      <c r="F604" s="263" t="s">
        <v>258</v>
      </c>
      <c r="G604" s="224"/>
      <c r="H604" s="351"/>
      <c r="I604" s="147"/>
    </row>
    <row r="605" spans="1:9" ht="24" customHeight="1">
      <c r="A605" s="22"/>
      <c r="B605" s="348" t="s">
        <v>362</v>
      </c>
      <c r="C605" s="223" t="s">
        <v>366</v>
      </c>
      <c r="D605" s="349" t="s">
        <v>685</v>
      </c>
      <c r="E605" s="350">
        <v>2</v>
      </c>
      <c r="F605" s="263" t="s">
        <v>258</v>
      </c>
      <c r="G605" s="224"/>
      <c r="H605" s="351"/>
      <c r="I605" s="147"/>
    </row>
    <row r="606" spans="1:9" ht="24" customHeight="1">
      <c r="A606" s="206"/>
      <c r="B606" s="348" t="s">
        <v>362</v>
      </c>
      <c r="C606" s="223" t="s">
        <v>366</v>
      </c>
      <c r="D606" s="349" t="s">
        <v>687</v>
      </c>
      <c r="E606" s="350">
        <v>1</v>
      </c>
      <c r="F606" s="263" t="s">
        <v>258</v>
      </c>
      <c r="G606" s="224"/>
      <c r="H606" s="351"/>
      <c r="I606" s="146"/>
    </row>
    <row r="607" spans="1:9" ht="24" customHeight="1">
      <c r="A607" s="285"/>
      <c r="B607" s="348" t="s">
        <v>362</v>
      </c>
      <c r="C607" s="223" t="s">
        <v>688</v>
      </c>
      <c r="D607" s="349" t="s">
        <v>684</v>
      </c>
      <c r="E607" s="350">
        <v>4</v>
      </c>
      <c r="F607" s="263" t="s">
        <v>258</v>
      </c>
      <c r="G607" s="224"/>
      <c r="H607" s="351"/>
      <c r="I607" s="147"/>
    </row>
    <row r="608" spans="1:9" ht="24" customHeight="1">
      <c r="A608" s="31"/>
      <c r="B608" s="348" t="s">
        <v>362</v>
      </c>
      <c r="C608" s="223" t="s">
        <v>367</v>
      </c>
      <c r="D608" s="349" t="s">
        <v>684</v>
      </c>
      <c r="E608" s="350">
        <v>5</v>
      </c>
      <c r="F608" s="263" t="s">
        <v>258</v>
      </c>
      <c r="G608" s="224"/>
      <c r="H608" s="351"/>
      <c r="I608" s="147"/>
    </row>
    <row r="609" spans="1:9" ht="24" customHeight="1">
      <c r="A609" s="31"/>
      <c r="B609" s="348" t="s">
        <v>362</v>
      </c>
      <c r="C609" s="223" t="s">
        <v>367</v>
      </c>
      <c r="D609" s="349" t="s">
        <v>257</v>
      </c>
      <c r="E609" s="350">
        <v>3</v>
      </c>
      <c r="F609" s="263" t="s">
        <v>258</v>
      </c>
      <c r="G609" s="224"/>
      <c r="H609" s="351"/>
      <c r="I609" s="147"/>
    </row>
    <row r="610" spans="1:9" ht="24" customHeight="1">
      <c r="A610" s="31"/>
      <c r="B610" s="390" t="s">
        <v>689</v>
      </c>
      <c r="C610" s="223" t="s">
        <v>368</v>
      </c>
      <c r="D610" s="349" t="s">
        <v>684</v>
      </c>
      <c r="E610" s="350">
        <v>7</v>
      </c>
      <c r="F610" s="263" t="s">
        <v>258</v>
      </c>
      <c r="G610" s="224"/>
      <c r="H610" s="351"/>
      <c r="I610" s="147"/>
    </row>
    <row r="611" spans="1:9" ht="24" customHeight="1">
      <c r="A611" s="31"/>
      <c r="B611" s="390" t="s">
        <v>689</v>
      </c>
      <c r="C611" s="223" t="s">
        <v>368</v>
      </c>
      <c r="D611" s="349" t="s">
        <v>257</v>
      </c>
      <c r="E611" s="350">
        <v>2</v>
      </c>
      <c r="F611" s="263" t="s">
        <v>258</v>
      </c>
      <c r="G611" s="224"/>
      <c r="H611" s="351"/>
      <c r="I611" s="147"/>
    </row>
    <row r="612" spans="1:9" ht="24" customHeight="1">
      <c r="A612" s="31"/>
      <c r="B612" s="390" t="s">
        <v>689</v>
      </c>
      <c r="C612" s="223" t="s">
        <v>368</v>
      </c>
      <c r="D612" s="349" t="s">
        <v>369</v>
      </c>
      <c r="E612" s="350">
        <v>1</v>
      </c>
      <c r="F612" s="263" t="s">
        <v>258</v>
      </c>
      <c r="G612" s="224"/>
      <c r="H612" s="351"/>
      <c r="I612" s="147"/>
    </row>
    <row r="613" spans="1:9" ht="24" customHeight="1">
      <c r="A613" s="206"/>
      <c r="B613" s="391" t="s">
        <v>370</v>
      </c>
      <c r="C613" s="223" t="s">
        <v>371</v>
      </c>
      <c r="D613" s="223" t="s">
        <v>690</v>
      </c>
      <c r="E613" s="350">
        <v>3</v>
      </c>
      <c r="F613" s="263" t="s">
        <v>383</v>
      </c>
      <c r="G613" s="224"/>
      <c r="H613" s="392"/>
      <c r="I613" s="146"/>
    </row>
    <row r="614" spans="1:9" ht="24" customHeight="1">
      <c r="A614" s="31"/>
      <c r="B614" s="390" t="s">
        <v>372</v>
      </c>
      <c r="C614" s="223"/>
      <c r="D614" s="349" t="s">
        <v>691</v>
      </c>
      <c r="E614" s="350">
        <v>8</v>
      </c>
      <c r="F614" s="263" t="s">
        <v>51</v>
      </c>
      <c r="G614" s="224"/>
      <c r="H614" s="351"/>
      <c r="I614" s="147"/>
    </row>
    <row r="615" spans="1:9" ht="24" customHeight="1">
      <c r="A615" s="31"/>
      <c r="B615" s="354" t="s">
        <v>374</v>
      </c>
      <c r="C615" s="223" t="s">
        <v>375</v>
      </c>
      <c r="D615" s="349" t="s">
        <v>257</v>
      </c>
      <c r="E615" s="350">
        <v>1</v>
      </c>
      <c r="F615" s="263" t="s">
        <v>51</v>
      </c>
      <c r="G615" s="224"/>
      <c r="H615" s="351"/>
      <c r="I615" s="147"/>
    </row>
    <row r="616" spans="1:9" ht="24" customHeight="1">
      <c r="A616" s="31"/>
      <c r="B616" s="354" t="s">
        <v>374</v>
      </c>
      <c r="C616" s="223" t="s">
        <v>692</v>
      </c>
      <c r="D616" s="349" t="s">
        <v>369</v>
      </c>
      <c r="E616" s="350">
        <v>1</v>
      </c>
      <c r="F616" s="263" t="s">
        <v>51</v>
      </c>
      <c r="G616" s="224"/>
      <c r="H616" s="351"/>
      <c r="I616" s="147"/>
    </row>
    <row r="617" spans="1:9" ht="24" customHeight="1">
      <c r="A617" s="31"/>
      <c r="B617" s="353" t="s">
        <v>376</v>
      </c>
      <c r="C617" s="353" t="s">
        <v>377</v>
      </c>
      <c r="D617" s="393" t="s">
        <v>378</v>
      </c>
      <c r="E617" s="350">
        <v>1</v>
      </c>
      <c r="F617" s="263" t="s">
        <v>258</v>
      </c>
      <c r="G617" s="224"/>
      <c r="H617" s="351"/>
      <c r="I617" s="147"/>
    </row>
    <row r="618" spans="1:9" ht="24" customHeight="1">
      <c r="A618" s="22"/>
      <c r="B618" s="353" t="s">
        <v>379</v>
      </c>
      <c r="C618" s="353" t="s">
        <v>377</v>
      </c>
      <c r="D618" s="349" t="s">
        <v>257</v>
      </c>
      <c r="E618" s="350">
        <v>4</v>
      </c>
      <c r="F618" s="263" t="s">
        <v>258</v>
      </c>
      <c r="G618" s="224"/>
      <c r="H618" s="351"/>
      <c r="I618" s="147"/>
    </row>
    <row r="619" spans="1:9" ht="24" customHeight="1">
      <c r="A619" s="22"/>
      <c r="B619" s="353" t="s">
        <v>379</v>
      </c>
      <c r="C619" s="353" t="s">
        <v>377</v>
      </c>
      <c r="D619" s="349" t="s">
        <v>369</v>
      </c>
      <c r="E619" s="350">
        <v>2</v>
      </c>
      <c r="F619" s="263" t="s">
        <v>258</v>
      </c>
      <c r="G619" s="224"/>
      <c r="H619" s="351"/>
      <c r="I619" s="147"/>
    </row>
    <row r="620" spans="1:9" ht="24" customHeight="1">
      <c r="A620" s="22"/>
      <c r="B620" s="353" t="s">
        <v>380</v>
      </c>
      <c r="C620" s="353" t="s">
        <v>377</v>
      </c>
      <c r="D620" s="223" t="s">
        <v>257</v>
      </c>
      <c r="E620" s="350">
        <v>1</v>
      </c>
      <c r="F620" s="263" t="s">
        <v>258</v>
      </c>
      <c r="G620" s="224"/>
      <c r="H620" s="351"/>
      <c r="I620" s="129"/>
    </row>
    <row r="621" spans="1:9" ht="24" customHeight="1">
      <c r="A621" s="31"/>
      <c r="B621" s="223" t="s">
        <v>381</v>
      </c>
      <c r="C621" s="223"/>
      <c r="D621" s="223" t="s">
        <v>684</v>
      </c>
      <c r="E621" s="350">
        <v>1</v>
      </c>
      <c r="F621" s="263" t="s">
        <v>258</v>
      </c>
      <c r="G621" s="224"/>
      <c r="H621" s="351"/>
      <c r="I621" s="147"/>
    </row>
    <row r="622" spans="1:9" ht="24" customHeight="1">
      <c r="A622" s="31"/>
      <c r="B622" s="223" t="s">
        <v>381</v>
      </c>
      <c r="C622" s="223"/>
      <c r="D622" s="223" t="s">
        <v>257</v>
      </c>
      <c r="E622" s="350">
        <v>8</v>
      </c>
      <c r="F622" s="263" t="s">
        <v>258</v>
      </c>
      <c r="G622" s="224"/>
      <c r="H622" s="351"/>
      <c r="I622" s="147"/>
    </row>
    <row r="623" spans="1:9" ht="24" customHeight="1" thickBot="1">
      <c r="A623" s="157"/>
      <c r="B623" s="386" t="s">
        <v>382</v>
      </c>
      <c r="C623" s="394"/>
      <c r="D623" s="382" t="s">
        <v>267</v>
      </c>
      <c r="E623" s="395">
        <v>12</v>
      </c>
      <c r="F623" s="381" t="s">
        <v>178</v>
      </c>
      <c r="G623" s="396"/>
      <c r="H623" s="389"/>
      <c r="I623" s="137"/>
    </row>
    <row r="624" spans="1:9" ht="24" customHeight="1">
      <c r="I624" s="56" t="s">
        <v>614</v>
      </c>
    </row>
    <row r="625" spans="1:9" ht="24" customHeight="1" thickBot="1">
      <c r="A625" s="20" t="s">
        <v>662</v>
      </c>
      <c r="B625" s="20"/>
      <c r="C625" s="20"/>
      <c r="D625" s="20"/>
      <c r="E625" s="19"/>
      <c r="F625" s="19"/>
      <c r="G625" s="20"/>
      <c r="H625" s="18"/>
      <c r="I625" s="58"/>
    </row>
    <row r="626" spans="1:9" ht="24" customHeight="1" thickBot="1">
      <c r="A626" s="110" t="s">
        <v>0</v>
      </c>
      <c r="B626" s="111" t="s">
        <v>7</v>
      </c>
      <c r="C626" s="111" t="s">
        <v>8</v>
      </c>
      <c r="D626" s="111" t="s">
        <v>1</v>
      </c>
      <c r="E626" s="111" t="s">
        <v>2</v>
      </c>
      <c r="F626" s="111" t="s">
        <v>3</v>
      </c>
      <c r="G626" s="111" t="s">
        <v>4</v>
      </c>
      <c r="H626" s="111" t="s">
        <v>5</v>
      </c>
      <c r="I626" s="112" t="s">
        <v>6</v>
      </c>
    </row>
    <row r="627" spans="1:9" ht="24" customHeight="1">
      <c r="A627" s="206"/>
      <c r="B627" s="354" t="s">
        <v>268</v>
      </c>
      <c r="C627" s="223"/>
      <c r="D627" s="349" t="s">
        <v>693</v>
      </c>
      <c r="E627" s="350">
        <v>5</v>
      </c>
      <c r="F627" s="263" t="s">
        <v>178</v>
      </c>
      <c r="G627" s="224"/>
      <c r="H627" s="351"/>
      <c r="I627" s="147"/>
    </row>
    <row r="628" spans="1:9" ht="24" customHeight="1">
      <c r="A628" s="285"/>
      <c r="B628" s="354" t="s">
        <v>268</v>
      </c>
      <c r="C628" s="223"/>
      <c r="D628" s="349" t="s">
        <v>267</v>
      </c>
      <c r="E628" s="350">
        <v>4</v>
      </c>
      <c r="F628" s="263" t="s">
        <v>178</v>
      </c>
      <c r="G628" s="224"/>
      <c r="H628" s="351"/>
      <c r="I628" s="147"/>
    </row>
    <row r="629" spans="1:9" ht="24" customHeight="1">
      <c r="A629" s="31"/>
      <c r="B629" s="391" t="s">
        <v>269</v>
      </c>
      <c r="C629" s="223" t="s">
        <v>694</v>
      </c>
      <c r="D629" s="223" t="s">
        <v>695</v>
      </c>
      <c r="E629" s="350">
        <v>20</v>
      </c>
      <c r="F629" s="263" t="s">
        <v>51</v>
      </c>
      <c r="G629" s="224"/>
      <c r="H629" s="351"/>
      <c r="I629" s="147"/>
    </row>
    <row r="630" spans="1:9" ht="24" customHeight="1">
      <c r="A630" s="31"/>
      <c r="B630" s="391" t="s">
        <v>269</v>
      </c>
      <c r="C630" s="223" t="s">
        <v>696</v>
      </c>
      <c r="D630" s="223" t="s">
        <v>373</v>
      </c>
      <c r="E630" s="350">
        <v>32</v>
      </c>
      <c r="F630" s="263" t="s">
        <v>51</v>
      </c>
      <c r="G630" s="224"/>
      <c r="H630" s="351"/>
      <c r="I630" s="147"/>
    </row>
    <row r="631" spans="1:9" ht="24" customHeight="1">
      <c r="A631" s="31"/>
      <c r="B631" s="354" t="s">
        <v>315</v>
      </c>
      <c r="C631" s="223"/>
      <c r="D631" s="349" t="s">
        <v>316</v>
      </c>
      <c r="E631" s="350">
        <v>104</v>
      </c>
      <c r="F631" s="263" t="s">
        <v>178</v>
      </c>
      <c r="G631" s="224"/>
      <c r="H631" s="351"/>
      <c r="I631" s="147"/>
    </row>
    <row r="632" spans="1:9" ht="24" customHeight="1">
      <c r="A632" s="31"/>
      <c r="B632" s="354" t="s">
        <v>697</v>
      </c>
      <c r="C632" s="223"/>
      <c r="D632" s="223" t="s">
        <v>257</v>
      </c>
      <c r="E632" s="350">
        <v>1</v>
      </c>
      <c r="F632" s="263" t="s">
        <v>383</v>
      </c>
      <c r="G632" s="224"/>
      <c r="H632" s="351"/>
      <c r="I632" s="147"/>
    </row>
    <row r="633" spans="1:9" ht="24" customHeight="1">
      <c r="A633" s="22"/>
      <c r="B633" s="223" t="s">
        <v>698</v>
      </c>
      <c r="C633" s="353" t="s">
        <v>699</v>
      </c>
      <c r="D633" s="223" t="s">
        <v>700</v>
      </c>
      <c r="E633" s="350">
        <v>1</v>
      </c>
      <c r="F633" s="263" t="s">
        <v>383</v>
      </c>
      <c r="G633" s="224"/>
      <c r="H633" s="351"/>
      <c r="I633" s="147"/>
    </row>
    <row r="634" spans="1:9" ht="24" customHeight="1">
      <c r="A634" s="285"/>
      <c r="B634" s="223" t="s">
        <v>701</v>
      </c>
      <c r="C634" s="223" t="s">
        <v>702</v>
      </c>
      <c r="D634" s="223" t="s">
        <v>703</v>
      </c>
      <c r="E634" s="350">
        <v>2</v>
      </c>
      <c r="F634" s="263" t="s">
        <v>383</v>
      </c>
      <c r="G634" s="224"/>
      <c r="H634" s="351"/>
      <c r="I634" s="147"/>
    </row>
    <row r="635" spans="1:9" ht="24" customHeight="1">
      <c r="A635" s="22"/>
      <c r="B635" s="353" t="s">
        <v>384</v>
      </c>
      <c r="C635" s="353" t="s">
        <v>385</v>
      </c>
      <c r="D635" s="393" t="s">
        <v>386</v>
      </c>
      <c r="E635" s="350">
        <v>1</v>
      </c>
      <c r="F635" s="263" t="s">
        <v>387</v>
      </c>
      <c r="G635" s="224"/>
      <c r="H635" s="351"/>
      <c r="I635" s="146"/>
    </row>
    <row r="636" spans="1:9" ht="24" customHeight="1">
      <c r="A636" s="22"/>
      <c r="B636" s="223" t="s">
        <v>388</v>
      </c>
      <c r="C636" s="223" t="s">
        <v>390</v>
      </c>
      <c r="D636" s="349" t="s">
        <v>389</v>
      </c>
      <c r="E636" s="350">
        <v>1</v>
      </c>
      <c r="F636" s="263" t="s">
        <v>349</v>
      </c>
      <c r="G636" s="224"/>
      <c r="H636" s="351"/>
      <c r="I636" s="147"/>
    </row>
    <row r="637" spans="1:9" ht="24" customHeight="1">
      <c r="A637" s="31"/>
      <c r="B637" s="353" t="s">
        <v>384</v>
      </c>
      <c r="C637" s="353" t="s">
        <v>704</v>
      </c>
      <c r="D637" s="393" t="s">
        <v>705</v>
      </c>
      <c r="E637" s="350">
        <v>1</v>
      </c>
      <c r="F637" s="263" t="s">
        <v>387</v>
      </c>
      <c r="G637" s="224"/>
      <c r="H637" s="351"/>
      <c r="I637" s="147"/>
    </row>
    <row r="638" spans="1:9" ht="24" customHeight="1">
      <c r="A638" s="206"/>
      <c r="B638" s="223" t="s">
        <v>706</v>
      </c>
      <c r="C638" s="353" t="s">
        <v>707</v>
      </c>
      <c r="D638" s="397"/>
      <c r="E638" s="350">
        <v>1</v>
      </c>
      <c r="F638" s="263" t="s">
        <v>387</v>
      </c>
      <c r="G638" s="270"/>
      <c r="H638" s="398">
        <v>0</v>
      </c>
      <c r="I638" s="147" t="s">
        <v>708</v>
      </c>
    </row>
    <row r="639" spans="1:9" ht="24" customHeight="1">
      <c r="A639" s="31"/>
      <c r="B639" s="223" t="s">
        <v>391</v>
      </c>
      <c r="C639" s="354" t="s">
        <v>392</v>
      </c>
      <c r="D639" s="349" t="s">
        <v>393</v>
      </c>
      <c r="E639" s="350">
        <v>2</v>
      </c>
      <c r="F639" s="263" t="s">
        <v>258</v>
      </c>
      <c r="G639" s="224"/>
      <c r="H639" s="351"/>
      <c r="I639" s="147"/>
    </row>
    <row r="640" spans="1:9" ht="24" customHeight="1">
      <c r="A640" s="31"/>
      <c r="B640" s="223" t="s">
        <v>709</v>
      </c>
      <c r="C640" s="354" t="s">
        <v>710</v>
      </c>
      <c r="D640" s="349" t="s">
        <v>711</v>
      </c>
      <c r="E640" s="350">
        <v>2</v>
      </c>
      <c r="F640" s="263" t="s">
        <v>51</v>
      </c>
      <c r="G640" s="224"/>
      <c r="H640" s="351"/>
      <c r="I640" s="147"/>
    </row>
    <row r="641" spans="1:9" ht="24" customHeight="1">
      <c r="A641" s="31"/>
      <c r="B641" s="223" t="s">
        <v>712</v>
      </c>
      <c r="C641" s="399"/>
      <c r="D641" s="349" t="s">
        <v>713</v>
      </c>
      <c r="E641" s="350">
        <v>1</v>
      </c>
      <c r="F641" s="263" t="s">
        <v>678</v>
      </c>
      <c r="G641" s="224"/>
      <c r="H641" s="398"/>
      <c r="I641" s="147"/>
    </row>
    <row r="642" spans="1:9" ht="24" customHeight="1">
      <c r="A642" s="31"/>
      <c r="B642" s="348" t="s">
        <v>681</v>
      </c>
      <c r="C642" s="399"/>
      <c r="D642" s="349" t="s">
        <v>369</v>
      </c>
      <c r="E642" s="350">
        <v>1</v>
      </c>
      <c r="F642" s="263" t="s">
        <v>678</v>
      </c>
      <c r="G642" s="224"/>
      <c r="H642" s="398"/>
      <c r="I642" s="147"/>
    </row>
    <row r="643" spans="1:9" ht="24" customHeight="1">
      <c r="A643" s="204"/>
      <c r="B643" s="348" t="s">
        <v>679</v>
      </c>
      <c r="C643" s="223"/>
      <c r="D643" s="349" t="s">
        <v>714</v>
      </c>
      <c r="E643" s="350">
        <v>1</v>
      </c>
      <c r="F643" s="263" t="s">
        <v>678</v>
      </c>
      <c r="G643" s="224"/>
      <c r="H643" s="351"/>
      <c r="I643" s="147"/>
    </row>
    <row r="644" spans="1:9" ht="24" customHeight="1">
      <c r="A644" s="22"/>
      <c r="B644" s="390" t="s">
        <v>270</v>
      </c>
      <c r="C644" s="223" t="s">
        <v>394</v>
      </c>
      <c r="D644" s="349" t="s">
        <v>271</v>
      </c>
      <c r="E644" s="350">
        <v>2</v>
      </c>
      <c r="F644" s="263" t="s">
        <v>255</v>
      </c>
      <c r="G644" s="224"/>
      <c r="H644" s="351"/>
      <c r="I644" s="147"/>
    </row>
    <row r="645" spans="1:9" ht="24" customHeight="1">
      <c r="A645" s="22"/>
      <c r="B645" s="223" t="s">
        <v>395</v>
      </c>
      <c r="C645" s="223" t="s">
        <v>396</v>
      </c>
      <c r="D645" s="397"/>
      <c r="E645" s="350">
        <v>1</v>
      </c>
      <c r="F645" s="263" t="s">
        <v>49</v>
      </c>
      <c r="G645" s="224"/>
      <c r="H645" s="351"/>
      <c r="I645" s="147"/>
    </row>
    <row r="646" spans="1:9" ht="24" customHeight="1">
      <c r="A646" s="22"/>
      <c r="B646" s="354" t="s">
        <v>397</v>
      </c>
      <c r="C646" s="495" t="s">
        <v>715</v>
      </c>
      <c r="D646" s="496"/>
      <c r="E646" s="350">
        <v>1</v>
      </c>
      <c r="F646" s="263" t="s">
        <v>49</v>
      </c>
      <c r="G646" s="224"/>
      <c r="H646" s="351">
        <v>0</v>
      </c>
      <c r="I646" s="147" t="s">
        <v>708</v>
      </c>
    </row>
    <row r="647" spans="1:9" ht="24" customHeight="1">
      <c r="A647" s="31"/>
      <c r="B647" s="390" t="s">
        <v>398</v>
      </c>
      <c r="C647" s="223"/>
      <c r="D647" s="349" t="s">
        <v>399</v>
      </c>
      <c r="E647" s="350">
        <v>2</v>
      </c>
      <c r="F647" s="263" t="s">
        <v>111</v>
      </c>
      <c r="G647" s="224"/>
      <c r="H647" s="351"/>
      <c r="I647" s="147"/>
    </row>
    <row r="648" spans="1:9" ht="24" customHeight="1">
      <c r="A648" s="66"/>
      <c r="B648" s="401"/>
      <c r="C648" s="399" t="str">
        <f>(A576)&amp;"　小　計"</f>
        <v>材　料　費　小　計</v>
      </c>
      <c r="D648" s="397"/>
      <c r="E648" s="400"/>
      <c r="F648" s="263"/>
      <c r="G648" s="270"/>
      <c r="H648" s="392"/>
      <c r="I648" s="402"/>
    </row>
    <row r="649" spans="1:9" ht="24" customHeight="1" thickBot="1">
      <c r="A649" s="157"/>
      <c r="B649" s="403"/>
      <c r="C649" s="404"/>
      <c r="D649" s="405"/>
      <c r="E649" s="406"/>
      <c r="F649" s="406"/>
      <c r="G649" s="407"/>
      <c r="H649" s="408"/>
      <c r="I649" s="409"/>
    </row>
    <row r="650" spans="1:9" ht="24" customHeight="1">
      <c r="I650" s="20" t="s">
        <v>614</v>
      </c>
    </row>
    <row r="651" spans="1:9" ht="24" customHeight="1" thickBot="1">
      <c r="A651" s="20" t="s">
        <v>716</v>
      </c>
      <c r="B651" s="20"/>
      <c r="C651" s="20"/>
      <c r="D651" s="20"/>
      <c r="E651" s="19"/>
      <c r="F651" s="19"/>
      <c r="G651" s="20"/>
      <c r="H651" s="18"/>
      <c r="I651" s="58"/>
    </row>
    <row r="652" spans="1:9" ht="24" customHeight="1" thickBot="1">
      <c r="A652" s="15" t="s">
        <v>0</v>
      </c>
      <c r="B652" s="16" t="s">
        <v>7</v>
      </c>
      <c r="C652" s="16" t="s">
        <v>8</v>
      </c>
      <c r="D652" s="16" t="s">
        <v>1</v>
      </c>
      <c r="E652" s="16" t="s">
        <v>2</v>
      </c>
      <c r="F652" s="16" t="s">
        <v>3</v>
      </c>
      <c r="G652" s="16" t="s">
        <v>4</v>
      </c>
      <c r="H652" s="16" t="s">
        <v>5</v>
      </c>
      <c r="I652" s="10" t="s">
        <v>6</v>
      </c>
    </row>
    <row r="653" spans="1:9" ht="24" customHeight="1">
      <c r="A653" s="410" t="s">
        <v>400</v>
      </c>
      <c r="B653" s="353"/>
      <c r="C653" s="353"/>
      <c r="D653" s="446" t="s">
        <v>337</v>
      </c>
      <c r="E653" s="350">
        <v>10</v>
      </c>
      <c r="F653" s="263" t="s">
        <v>157</v>
      </c>
      <c r="G653" s="411"/>
      <c r="H653" s="351"/>
      <c r="I653" s="146"/>
    </row>
    <row r="654" spans="1:9" ht="24" customHeight="1">
      <c r="A654" s="412"/>
      <c r="B654" s="223" t="s">
        <v>321</v>
      </c>
      <c r="C654" s="223"/>
      <c r="D654" s="447">
        <v>2</v>
      </c>
      <c r="E654" s="350">
        <f>ROUNDDOWN($E$653*D654,2)</f>
        <v>20</v>
      </c>
      <c r="F654" s="263" t="s">
        <v>12</v>
      </c>
      <c r="G654" s="392"/>
      <c r="H654" s="351"/>
      <c r="I654" s="147"/>
    </row>
    <row r="655" spans="1:9" ht="24" customHeight="1">
      <c r="A655" s="413"/>
      <c r="B655" s="223" t="s">
        <v>58</v>
      </c>
      <c r="C655" s="223"/>
      <c r="D655" s="447">
        <v>3</v>
      </c>
      <c r="E655" s="350">
        <f>ROUNDDOWN($E$653*D655,2)</f>
        <v>30</v>
      </c>
      <c r="F655" s="263" t="s">
        <v>12</v>
      </c>
      <c r="G655" s="392"/>
      <c r="H655" s="351"/>
      <c r="I655" s="147"/>
    </row>
    <row r="656" spans="1:9" ht="24" customHeight="1">
      <c r="A656" s="413"/>
      <c r="B656" s="223" t="s">
        <v>322</v>
      </c>
      <c r="C656" s="223"/>
      <c r="D656" s="447">
        <v>1</v>
      </c>
      <c r="E656" s="350">
        <f>ROUNDDOWN($E$653*D656,2)</f>
        <v>10</v>
      </c>
      <c r="F656" s="263" t="s">
        <v>12</v>
      </c>
      <c r="G656" s="392"/>
      <c r="H656" s="351"/>
      <c r="I656" s="147"/>
    </row>
    <row r="657" spans="1:9" ht="24" customHeight="1">
      <c r="A657" s="413"/>
      <c r="B657" s="223" t="s">
        <v>57</v>
      </c>
      <c r="C657" s="223"/>
      <c r="D657" s="447">
        <v>1</v>
      </c>
      <c r="E657" s="350">
        <f>ROUNDDOWN($E$653*D657,2)</f>
        <v>10</v>
      </c>
      <c r="F657" s="263" t="s">
        <v>12</v>
      </c>
      <c r="G657" s="392"/>
      <c r="H657" s="351"/>
      <c r="I657" s="147"/>
    </row>
    <row r="658" spans="1:9" ht="24" customHeight="1">
      <c r="A658" s="413"/>
      <c r="B658" s="414"/>
      <c r="C658" s="399" t="str">
        <f>(A653)&amp;"　小　計"</f>
        <v>労　務　費　小　計</v>
      </c>
      <c r="D658" s="223"/>
      <c r="E658" s="350"/>
      <c r="F658" s="263"/>
      <c r="G658" s="224"/>
      <c r="H658" s="398"/>
      <c r="I658" s="147"/>
    </row>
    <row r="659" spans="1:9" ht="24" customHeight="1">
      <c r="A659" s="415"/>
      <c r="B659" s="416"/>
      <c r="C659" s="401"/>
      <c r="D659" s="417"/>
      <c r="E659" s="418"/>
      <c r="F659" s="400"/>
      <c r="G659" s="419"/>
      <c r="H659" s="420"/>
      <c r="I659" s="147"/>
    </row>
    <row r="660" spans="1:9" ht="24" customHeight="1">
      <c r="A660" s="421" t="s">
        <v>406</v>
      </c>
      <c r="B660" s="422"/>
      <c r="C660" s="423"/>
      <c r="D660" s="424"/>
      <c r="E660" s="425"/>
      <c r="F660" s="425"/>
      <c r="G660" s="422"/>
      <c r="H660" s="426"/>
      <c r="I660" s="147"/>
    </row>
    <row r="661" spans="1:9" ht="24" customHeight="1">
      <c r="A661" s="413"/>
      <c r="B661" s="497" t="s">
        <v>407</v>
      </c>
      <c r="C661" s="498"/>
      <c r="D661" s="349" t="s">
        <v>408</v>
      </c>
      <c r="E661" s="350">
        <v>1</v>
      </c>
      <c r="F661" s="263" t="s">
        <v>49</v>
      </c>
      <c r="G661" s="224"/>
      <c r="H661" s="392"/>
      <c r="I661" s="147"/>
    </row>
    <row r="662" spans="1:9" ht="24" customHeight="1">
      <c r="A662" s="413"/>
      <c r="B662" s="223"/>
      <c r="C662" s="399" t="str">
        <f>(A660)&amp;"　小　計"</f>
        <v>保　温　工　小　計</v>
      </c>
      <c r="D662" s="397"/>
      <c r="E662" s="400"/>
      <c r="F662" s="263"/>
      <c r="G662" s="270"/>
      <c r="H662" s="392"/>
      <c r="I662" s="147"/>
    </row>
    <row r="663" spans="1:9" ht="24" customHeight="1">
      <c r="A663" s="413"/>
      <c r="B663" s="223"/>
      <c r="C663" s="223"/>
      <c r="D663" s="349"/>
      <c r="E663" s="263"/>
      <c r="F663" s="263"/>
      <c r="G663" s="224"/>
      <c r="H663" s="351"/>
      <c r="I663" s="147"/>
    </row>
    <row r="664" spans="1:9" ht="24" customHeight="1">
      <c r="A664" s="410" t="s">
        <v>274</v>
      </c>
      <c r="B664" s="353"/>
      <c r="C664" s="353"/>
      <c r="D664" s="393"/>
      <c r="E664" s="291"/>
      <c r="F664" s="291"/>
      <c r="G664" s="411"/>
      <c r="H664" s="351"/>
      <c r="I664" s="146"/>
    </row>
    <row r="665" spans="1:9" ht="24" customHeight="1">
      <c r="A665" s="413"/>
      <c r="B665" s="223" t="s">
        <v>272</v>
      </c>
      <c r="C665" s="223" t="s">
        <v>320</v>
      </c>
      <c r="D665" s="349"/>
      <c r="E665" s="263">
        <v>39.9</v>
      </c>
      <c r="F665" s="263" t="s">
        <v>56</v>
      </c>
      <c r="G665" s="224"/>
      <c r="H665" s="351"/>
      <c r="I665" s="147"/>
    </row>
    <row r="666" spans="1:9" ht="24" customHeight="1">
      <c r="A666" s="413"/>
      <c r="B666" s="223" t="s">
        <v>273</v>
      </c>
      <c r="C666" s="223"/>
      <c r="D666" s="349"/>
      <c r="E666" s="263">
        <v>39.9</v>
      </c>
      <c r="F666" s="263" t="s">
        <v>56</v>
      </c>
      <c r="G666" s="224"/>
      <c r="H666" s="351"/>
      <c r="I666" s="147"/>
    </row>
    <row r="667" spans="1:9" ht="24" customHeight="1">
      <c r="A667" s="413"/>
      <c r="B667" s="223"/>
      <c r="C667" s="399" t="str">
        <f>(A664)&amp;"　小　計"</f>
        <v>土　工　費　小　計</v>
      </c>
      <c r="D667" s="397"/>
      <c r="E667" s="263"/>
      <c r="F667" s="263"/>
      <c r="G667" s="270"/>
      <c r="H667" s="392"/>
      <c r="I667" s="147"/>
    </row>
    <row r="668" spans="1:9" ht="24" customHeight="1">
      <c r="A668" s="413"/>
      <c r="B668" s="354"/>
      <c r="C668" s="223"/>
      <c r="D668" s="349"/>
      <c r="E668" s="350"/>
      <c r="F668" s="263"/>
      <c r="G668" s="224"/>
      <c r="H668" s="351"/>
    </row>
    <row r="669" spans="1:9" ht="24" customHeight="1">
      <c r="A669" s="412" t="s">
        <v>404</v>
      </c>
      <c r="B669" s="391"/>
      <c r="C669" s="399"/>
      <c r="D669" s="223"/>
      <c r="E669" s="350"/>
      <c r="F669" s="263"/>
      <c r="G669" s="224"/>
      <c r="H669" s="351"/>
      <c r="I669" s="147"/>
    </row>
    <row r="670" spans="1:9" ht="24" customHeight="1">
      <c r="A670" s="413"/>
      <c r="B670" s="354" t="s">
        <v>402</v>
      </c>
      <c r="C670" s="354" t="s">
        <v>403</v>
      </c>
      <c r="D670" s="349"/>
      <c r="E670" s="350">
        <v>4</v>
      </c>
      <c r="F670" s="263" t="s">
        <v>387</v>
      </c>
      <c r="G670" s="224"/>
      <c r="H670" s="351"/>
      <c r="I670" s="147"/>
    </row>
    <row r="671" spans="1:9" ht="24" customHeight="1">
      <c r="A671" s="413"/>
      <c r="B671" s="354" t="s">
        <v>517</v>
      </c>
      <c r="C671" s="354" t="s">
        <v>405</v>
      </c>
      <c r="D671" s="349"/>
      <c r="E671" s="350">
        <v>5</v>
      </c>
      <c r="F671" s="263" t="s">
        <v>387</v>
      </c>
      <c r="G671" s="224"/>
      <c r="H671" s="351"/>
      <c r="I671" s="147"/>
    </row>
    <row r="672" spans="1:9" ht="24" customHeight="1">
      <c r="A672" s="413"/>
      <c r="B672" s="390"/>
      <c r="C672" s="399" t="str">
        <f>(A669)&amp;"　小　計"</f>
        <v>経　費　小　計</v>
      </c>
      <c r="D672" s="397"/>
      <c r="E672" s="263"/>
      <c r="F672" s="263"/>
      <c r="G672" s="270"/>
      <c r="H672" s="392"/>
      <c r="I672" s="147"/>
    </row>
    <row r="673" spans="1:9" ht="24" customHeight="1">
      <c r="A673" s="413"/>
      <c r="B673" s="223"/>
      <c r="C673" s="223"/>
      <c r="D673" s="223"/>
      <c r="E673" s="263"/>
      <c r="F673" s="263"/>
      <c r="G673" s="427"/>
      <c r="H673" s="426"/>
      <c r="I673" s="147"/>
    </row>
    <row r="674" spans="1:9" ht="24" customHeight="1">
      <c r="A674" s="413"/>
      <c r="B674" s="223"/>
      <c r="C674" s="223"/>
      <c r="D674" s="223"/>
      <c r="E674" s="263"/>
      <c r="F674" s="263"/>
      <c r="G674" s="223"/>
      <c r="H674" s="426"/>
      <c r="I674" s="147"/>
    </row>
    <row r="675" spans="1:9" ht="24" customHeight="1" thickBot="1">
      <c r="A675" s="428"/>
      <c r="B675" s="429" t="str">
        <f>(A575)&amp;"　計"</f>
        <v>20.配管工事費　計</v>
      </c>
      <c r="C675" s="386"/>
      <c r="D675" s="430"/>
      <c r="E675" s="381"/>
      <c r="F675" s="381"/>
      <c r="G675" s="389"/>
      <c r="H675" s="389"/>
      <c r="I675" s="137"/>
    </row>
    <row r="676" spans="1:9" ht="24" customHeight="1">
      <c r="I676" s="56" t="s">
        <v>614</v>
      </c>
    </row>
    <row r="677" spans="1:9" ht="24" customHeight="1" thickBot="1">
      <c r="A677" s="20" t="s">
        <v>664</v>
      </c>
      <c r="B677" s="20"/>
      <c r="C677" s="20"/>
      <c r="D677" s="20"/>
      <c r="E677" s="19"/>
      <c r="F677" s="19"/>
      <c r="G677" s="20"/>
      <c r="H677" s="18"/>
      <c r="I677" s="58"/>
    </row>
    <row r="678" spans="1:9" ht="24" customHeight="1" thickBot="1">
      <c r="A678" s="15" t="s">
        <v>0</v>
      </c>
      <c r="B678" s="16" t="s">
        <v>7</v>
      </c>
      <c r="C678" s="16" t="s">
        <v>8</v>
      </c>
      <c r="D678" s="16" t="s">
        <v>1</v>
      </c>
      <c r="E678" s="16" t="s">
        <v>2</v>
      </c>
      <c r="F678" s="16" t="s">
        <v>3</v>
      </c>
      <c r="G678" s="16" t="s">
        <v>4</v>
      </c>
      <c r="H678" s="16" t="s">
        <v>5</v>
      </c>
      <c r="I678" s="10" t="s">
        <v>6</v>
      </c>
    </row>
    <row r="679" spans="1:9" ht="24" customHeight="1">
      <c r="A679" s="22" t="s">
        <v>663</v>
      </c>
      <c r="B679" s="6"/>
      <c r="C679" s="6"/>
      <c r="D679" s="50"/>
      <c r="E679" s="242"/>
      <c r="F679" s="1"/>
      <c r="G679" s="221"/>
      <c r="H679" s="231"/>
      <c r="I679" s="129"/>
    </row>
    <row r="680" spans="1:9" ht="24" customHeight="1">
      <c r="A680" s="204" t="s">
        <v>401</v>
      </c>
      <c r="B680" s="6"/>
      <c r="C680" s="6"/>
      <c r="D680" s="50"/>
      <c r="E680" s="242"/>
      <c r="F680" s="1"/>
      <c r="G680" s="231"/>
      <c r="H680" s="231"/>
      <c r="I680" s="129"/>
    </row>
    <row r="681" spans="1:9" ht="24" customHeight="1">
      <c r="A681" s="22"/>
      <c r="B681" s="115" t="s">
        <v>440</v>
      </c>
      <c r="C681" s="178" t="s">
        <v>446</v>
      </c>
      <c r="D681" s="50"/>
      <c r="E681" s="350">
        <v>50</v>
      </c>
      <c r="F681" s="45" t="s">
        <v>475</v>
      </c>
      <c r="G681" s="224"/>
      <c r="H681" s="432"/>
      <c r="I681" s="129"/>
    </row>
    <row r="682" spans="1:9" ht="24" customHeight="1">
      <c r="A682" s="22"/>
      <c r="B682" s="115" t="s">
        <v>441</v>
      </c>
      <c r="C682" s="178" t="s">
        <v>447</v>
      </c>
      <c r="D682" s="50"/>
      <c r="E682" s="350">
        <v>80</v>
      </c>
      <c r="F682" s="45" t="s">
        <v>475</v>
      </c>
      <c r="G682" s="224"/>
      <c r="H682" s="432"/>
      <c r="I682" s="129"/>
    </row>
    <row r="683" spans="1:9" ht="24" customHeight="1">
      <c r="A683" s="22"/>
      <c r="B683" s="115" t="s">
        <v>441</v>
      </c>
      <c r="C683" s="178" t="s">
        <v>448</v>
      </c>
      <c r="D683" s="50"/>
      <c r="E683" s="431">
        <v>130</v>
      </c>
      <c r="F683" s="45" t="s">
        <v>475</v>
      </c>
      <c r="G683" s="433"/>
      <c r="H683" s="432"/>
      <c r="I683" s="129"/>
    </row>
    <row r="684" spans="1:9" ht="24" customHeight="1">
      <c r="A684" s="22"/>
      <c r="B684" s="115" t="s">
        <v>442</v>
      </c>
      <c r="C684" s="115" t="s">
        <v>449</v>
      </c>
      <c r="D684" s="50"/>
      <c r="E684" s="350">
        <v>40</v>
      </c>
      <c r="F684" s="45" t="s">
        <v>475</v>
      </c>
      <c r="G684" s="224"/>
      <c r="H684" s="432"/>
      <c r="I684" s="129"/>
    </row>
    <row r="685" spans="1:9" ht="24" customHeight="1">
      <c r="A685" s="22"/>
      <c r="B685" s="115" t="s">
        <v>443</v>
      </c>
      <c r="C685" s="178" t="s">
        <v>450</v>
      </c>
      <c r="D685" s="50"/>
      <c r="E685" s="350">
        <v>40</v>
      </c>
      <c r="F685" s="45" t="s">
        <v>475</v>
      </c>
      <c r="G685" s="224"/>
      <c r="H685" s="432"/>
      <c r="I685" s="129"/>
    </row>
    <row r="686" spans="1:9" ht="24" customHeight="1">
      <c r="A686" s="22"/>
      <c r="B686" s="115" t="s">
        <v>443</v>
      </c>
      <c r="C686" s="178" t="s">
        <v>451</v>
      </c>
      <c r="D686" s="50"/>
      <c r="E686" s="350">
        <v>120</v>
      </c>
      <c r="F686" s="45" t="s">
        <v>475</v>
      </c>
      <c r="G686" s="224"/>
      <c r="H686" s="432"/>
      <c r="I686" s="129"/>
    </row>
    <row r="687" spans="1:9" ht="24" customHeight="1">
      <c r="A687" s="22"/>
      <c r="B687" s="115" t="s">
        <v>443</v>
      </c>
      <c r="C687" s="178" t="s">
        <v>452</v>
      </c>
      <c r="D687" s="50"/>
      <c r="E687" s="350">
        <v>120</v>
      </c>
      <c r="F687" s="45" t="s">
        <v>475</v>
      </c>
      <c r="G687" s="224"/>
      <c r="H687" s="432"/>
      <c r="I687" s="129"/>
    </row>
    <row r="688" spans="1:9" ht="24" customHeight="1">
      <c r="A688" s="204"/>
      <c r="B688" s="115" t="s">
        <v>443</v>
      </c>
      <c r="C688" s="178" t="s">
        <v>453</v>
      </c>
      <c r="D688" s="50"/>
      <c r="E688" s="350">
        <v>40</v>
      </c>
      <c r="F688" s="45" t="s">
        <v>475</v>
      </c>
      <c r="G688" s="434"/>
      <c r="H688" s="432"/>
      <c r="I688" s="129"/>
    </row>
    <row r="689" spans="1:9" ht="24" customHeight="1">
      <c r="A689" s="22"/>
      <c r="B689" s="115" t="s">
        <v>444</v>
      </c>
      <c r="C689" s="115" t="s">
        <v>454</v>
      </c>
      <c r="D689" s="50"/>
      <c r="E689" s="350">
        <v>2</v>
      </c>
      <c r="F689" s="45" t="s">
        <v>476</v>
      </c>
      <c r="G689" s="224"/>
      <c r="H689" s="432"/>
      <c r="I689" s="129"/>
    </row>
    <row r="690" spans="1:9" ht="24" customHeight="1">
      <c r="A690" s="22"/>
      <c r="B690" s="115" t="s">
        <v>444</v>
      </c>
      <c r="C690" s="115" t="s">
        <v>455</v>
      </c>
      <c r="D690" s="50"/>
      <c r="E690" s="350">
        <v>2</v>
      </c>
      <c r="F690" s="45" t="s">
        <v>476</v>
      </c>
      <c r="G690" s="435"/>
      <c r="H690" s="432"/>
      <c r="I690" s="129"/>
    </row>
    <row r="691" spans="1:9" ht="24" customHeight="1">
      <c r="A691" s="22"/>
      <c r="B691" s="115" t="s">
        <v>444</v>
      </c>
      <c r="C691" s="115" t="s">
        <v>456</v>
      </c>
      <c r="D691" s="50"/>
      <c r="E691" s="350">
        <v>2</v>
      </c>
      <c r="F691" s="45" t="s">
        <v>476</v>
      </c>
      <c r="G691" s="433"/>
      <c r="H691" s="432"/>
      <c r="I691" s="129"/>
    </row>
    <row r="692" spans="1:9" ht="24" customHeight="1">
      <c r="A692" s="22"/>
      <c r="B692" s="115" t="s">
        <v>444</v>
      </c>
      <c r="C692" s="115" t="s">
        <v>457</v>
      </c>
      <c r="D692" s="50"/>
      <c r="E692" s="431">
        <v>2</v>
      </c>
      <c r="F692" s="45" t="s">
        <v>476</v>
      </c>
      <c r="G692" s="433"/>
      <c r="H692" s="432"/>
      <c r="I692" s="129"/>
    </row>
    <row r="693" spans="1:9" ht="24" customHeight="1">
      <c r="A693" s="22"/>
      <c r="B693" s="115" t="s">
        <v>445</v>
      </c>
      <c r="C693" s="115" t="s">
        <v>458</v>
      </c>
      <c r="D693" s="50"/>
      <c r="E693" s="350">
        <v>1</v>
      </c>
      <c r="F693" s="45" t="s">
        <v>476</v>
      </c>
      <c r="G693" s="224"/>
      <c r="H693" s="432"/>
      <c r="I693" s="129"/>
    </row>
    <row r="694" spans="1:9" ht="24" customHeight="1">
      <c r="A694" s="22"/>
      <c r="B694" s="115" t="s">
        <v>445</v>
      </c>
      <c r="C694" s="115" t="s">
        <v>459</v>
      </c>
      <c r="D694" s="50"/>
      <c r="E694" s="431">
        <v>8</v>
      </c>
      <c r="F694" s="45" t="s">
        <v>476</v>
      </c>
      <c r="G694" s="433"/>
      <c r="H694" s="432"/>
      <c r="I694" s="129"/>
    </row>
    <row r="695" spans="1:9" ht="24" customHeight="1">
      <c r="A695" s="22"/>
      <c r="B695" s="115" t="s">
        <v>445</v>
      </c>
      <c r="C695" s="115" t="s">
        <v>460</v>
      </c>
      <c r="D695" s="50"/>
      <c r="E695" s="350">
        <v>8</v>
      </c>
      <c r="F695" s="45" t="s">
        <v>476</v>
      </c>
      <c r="G695" s="434"/>
      <c r="H695" s="432"/>
      <c r="I695" s="129"/>
    </row>
    <row r="696" spans="1:9" ht="24" customHeight="1">
      <c r="A696" s="22"/>
      <c r="B696" s="115" t="s">
        <v>445</v>
      </c>
      <c r="C696" s="115" t="s">
        <v>461</v>
      </c>
      <c r="D696" s="50"/>
      <c r="E696" s="350">
        <v>1</v>
      </c>
      <c r="F696" s="45" t="s">
        <v>476</v>
      </c>
      <c r="G696" s="224"/>
      <c r="H696" s="432"/>
      <c r="I696" s="129"/>
    </row>
    <row r="697" spans="1:9" ht="24" customHeight="1">
      <c r="A697" s="22"/>
      <c r="B697" s="115" t="s">
        <v>462</v>
      </c>
      <c r="C697" s="115" t="s">
        <v>463</v>
      </c>
      <c r="D697" s="50"/>
      <c r="E697" s="350">
        <v>10</v>
      </c>
      <c r="F697" s="45" t="s">
        <v>475</v>
      </c>
      <c r="G697" s="224"/>
      <c r="H697" s="432"/>
      <c r="I697" s="129"/>
    </row>
    <row r="698" spans="1:9" ht="24" customHeight="1">
      <c r="A698" s="22"/>
      <c r="B698" s="115" t="s">
        <v>462</v>
      </c>
      <c r="C698" s="115" t="s">
        <v>464</v>
      </c>
      <c r="D698" s="50"/>
      <c r="E698" s="350">
        <v>10</v>
      </c>
      <c r="F698" s="45" t="s">
        <v>475</v>
      </c>
      <c r="G698" s="224"/>
      <c r="H698" s="432"/>
      <c r="I698" s="129"/>
    </row>
    <row r="699" spans="1:9" ht="24" customHeight="1">
      <c r="A699" s="22"/>
      <c r="B699" s="115" t="s">
        <v>462</v>
      </c>
      <c r="C699" s="115" t="s">
        <v>465</v>
      </c>
      <c r="D699" s="50"/>
      <c r="E699" s="350">
        <v>10</v>
      </c>
      <c r="F699" s="45" t="s">
        <v>475</v>
      </c>
      <c r="G699" s="224"/>
      <c r="H699" s="432"/>
      <c r="I699" s="129"/>
    </row>
    <row r="700" spans="1:9" ht="24" customHeight="1">
      <c r="A700" s="22"/>
      <c r="B700" s="115" t="s">
        <v>466</v>
      </c>
      <c r="C700" s="115" t="s">
        <v>467</v>
      </c>
      <c r="D700" s="50"/>
      <c r="E700" s="350">
        <v>6</v>
      </c>
      <c r="F700" s="45" t="s">
        <v>476</v>
      </c>
      <c r="G700" s="224"/>
      <c r="H700" s="432"/>
      <c r="I700" s="129"/>
    </row>
    <row r="701" spans="1:9" ht="24" customHeight="1" thickBot="1">
      <c r="A701" s="157"/>
      <c r="B701" s="293" t="s">
        <v>466</v>
      </c>
      <c r="C701" s="293" t="s">
        <v>468</v>
      </c>
      <c r="D701" s="53"/>
      <c r="E701" s="395">
        <v>2</v>
      </c>
      <c r="F701" s="290" t="s">
        <v>476</v>
      </c>
      <c r="G701" s="436"/>
      <c r="H701" s="437"/>
      <c r="I701" s="131"/>
    </row>
    <row r="702" spans="1:9" ht="24" customHeight="1">
      <c r="I702" s="56" t="s">
        <v>614</v>
      </c>
    </row>
    <row r="703" spans="1:9" ht="24" customHeight="1" thickBot="1">
      <c r="A703" s="20" t="s">
        <v>665</v>
      </c>
      <c r="B703" s="20"/>
      <c r="C703" s="20"/>
      <c r="D703" s="20"/>
      <c r="E703" s="19"/>
      <c r="F703" s="19"/>
      <c r="G703" s="20"/>
      <c r="H703" s="18"/>
      <c r="I703" s="58"/>
    </row>
    <row r="704" spans="1:9" ht="24" customHeight="1" thickBot="1">
      <c r="A704" s="15" t="s">
        <v>0</v>
      </c>
      <c r="B704" s="16" t="s">
        <v>7</v>
      </c>
      <c r="C704" s="16" t="s">
        <v>8</v>
      </c>
      <c r="D704" s="16" t="s">
        <v>1</v>
      </c>
      <c r="E704" s="16" t="s">
        <v>2</v>
      </c>
      <c r="F704" s="16" t="s">
        <v>3</v>
      </c>
      <c r="G704" s="16" t="s">
        <v>4</v>
      </c>
      <c r="H704" s="16" t="s">
        <v>5</v>
      </c>
      <c r="I704" s="10" t="s">
        <v>6</v>
      </c>
    </row>
    <row r="705" spans="1:9" ht="24" customHeight="1">
      <c r="A705" s="22"/>
      <c r="B705" s="115" t="s">
        <v>466</v>
      </c>
      <c r="C705" s="115" t="s">
        <v>469</v>
      </c>
      <c r="D705" s="439"/>
      <c r="E705" s="350">
        <v>2</v>
      </c>
      <c r="F705" s="45" t="s">
        <v>476</v>
      </c>
      <c r="G705" s="433"/>
      <c r="H705" s="372"/>
      <c r="I705" s="129"/>
    </row>
    <row r="706" spans="1:9" ht="24" customHeight="1">
      <c r="A706" s="204"/>
      <c r="B706" s="115" t="s">
        <v>470</v>
      </c>
      <c r="C706" s="115" t="s">
        <v>471</v>
      </c>
      <c r="D706" s="439"/>
      <c r="E706" s="350">
        <v>6</v>
      </c>
      <c r="F706" s="45" t="s">
        <v>476</v>
      </c>
      <c r="G706" s="224"/>
      <c r="H706" s="372"/>
      <c r="I706" s="129"/>
    </row>
    <row r="707" spans="1:9" ht="24" customHeight="1">
      <c r="A707" s="22"/>
      <c r="B707" s="115" t="s">
        <v>470</v>
      </c>
      <c r="C707" s="115" t="s">
        <v>472</v>
      </c>
      <c r="D707" s="439"/>
      <c r="E707" s="350">
        <v>1</v>
      </c>
      <c r="F707" s="45" t="s">
        <v>477</v>
      </c>
      <c r="G707" s="435"/>
      <c r="H707" s="432"/>
      <c r="I707" s="129"/>
    </row>
    <row r="708" spans="1:9" ht="24" customHeight="1">
      <c r="A708" s="22"/>
      <c r="B708" s="221" t="s">
        <v>473</v>
      </c>
      <c r="C708" s="294" t="s">
        <v>474</v>
      </c>
      <c r="D708" s="439"/>
      <c r="E708" s="431">
        <v>1</v>
      </c>
      <c r="F708" s="45" t="s">
        <v>477</v>
      </c>
      <c r="G708" s="433"/>
      <c r="H708" s="432"/>
      <c r="I708" s="129"/>
    </row>
    <row r="709" spans="1:9" ht="24" customHeight="1">
      <c r="A709" s="22"/>
      <c r="B709" s="280" t="s">
        <v>479</v>
      </c>
      <c r="C709" s="115"/>
      <c r="D709" s="440" t="s">
        <v>480</v>
      </c>
      <c r="E709" s="350">
        <v>2</v>
      </c>
      <c r="F709" s="45" t="s">
        <v>476</v>
      </c>
      <c r="G709" s="433"/>
      <c r="H709" s="432"/>
      <c r="I709" s="129"/>
    </row>
    <row r="710" spans="1:9" ht="24" customHeight="1">
      <c r="A710" s="22"/>
      <c r="B710" s="280" t="s">
        <v>479</v>
      </c>
      <c r="C710" s="115"/>
      <c r="D710" s="440" t="s">
        <v>481</v>
      </c>
      <c r="E710" s="350">
        <v>1</v>
      </c>
      <c r="F710" s="45" t="s">
        <v>476</v>
      </c>
      <c r="G710" s="224"/>
      <c r="H710" s="432"/>
      <c r="I710" s="129"/>
    </row>
    <row r="711" spans="1:9" ht="24" customHeight="1">
      <c r="A711" s="22"/>
      <c r="B711" s="280" t="s">
        <v>479</v>
      </c>
      <c r="C711" s="115"/>
      <c r="D711" s="440" t="s">
        <v>482</v>
      </c>
      <c r="E711" s="350">
        <v>1</v>
      </c>
      <c r="F711" s="45" t="s">
        <v>476</v>
      </c>
      <c r="G711" s="224"/>
      <c r="H711" s="432"/>
      <c r="I711" s="129"/>
    </row>
    <row r="712" spans="1:9" ht="24" customHeight="1">
      <c r="A712" s="22"/>
      <c r="B712" s="280" t="s">
        <v>483</v>
      </c>
      <c r="C712" s="178"/>
      <c r="D712" s="441" t="s">
        <v>484</v>
      </c>
      <c r="E712" s="350">
        <v>1</v>
      </c>
      <c r="F712" s="45" t="s">
        <v>476</v>
      </c>
      <c r="G712" s="433"/>
      <c r="H712" s="432"/>
      <c r="I712" s="129"/>
    </row>
    <row r="713" spans="1:9" ht="24" customHeight="1">
      <c r="A713" s="22"/>
      <c r="B713" s="280" t="s">
        <v>485</v>
      </c>
      <c r="C713" s="115"/>
      <c r="D713" s="440" t="s">
        <v>486</v>
      </c>
      <c r="E713" s="350">
        <v>4</v>
      </c>
      <c r="F713" s="45" t="s">
        <v>476</v>
      </c>
      <c r="G713" s="224"/>
      <c r="H713" s="432"/>
      <c r="I713" s="129"/>
    </row>
    <row r="714" spans="1:9" ht="24" customHeight="1">
      <c r="A714" s="204"/>
      <c r="B714" s="115" t="s">
        <v>487</v>
      </c>
      <c r="C714" s="115"/>
      <c r="D714" s="440" t="s">
        <v>488</v>
      </c>
      <c r="E714" s="350">
        <v>2</v>
      </c>
      <c r="F714" s="45" t="s">
        <v>476</v>
      </c>
      <c r="G714" s="224"/>
      <c r="H714" s="372"/>
      <c r="I714" s="129"/>
    </row>
    <row r="715" spans="1:9" ht="24" customHeight="1">
      <c r="A715" s="22"/>
      <c r="B715" s="115" t="s">
        <v>487</v>
      </c>
      <c r="C715" s="115"/>
      <c r="D715" s="280" t="s">
        <v>489</v>
      </c>
      <c r="E715" s="350">
        <v>1</v>
      </c>
      <c r="F715" s="45" t="s">
        <v>476</v>
      </c>
      <c r="G715" s="224"/>
      <c r="H715" s="432"/>
      <c r="I715" s="129"/>
    </row>
    <row r="716" spans="1:9" ht="24" customHeight="1">
      <c r="A716" s="22"/>
      <c r="B716" s="115" t="s">
        <v>490</v>
      </c>
      <c r="C716" s="178" t="s">
        <v>491</v>
      </c>
      <c r="D716" s="280" t="s">
        <v>492</v>
      </c>
      <c r="E716" s="350">
        <v>3</v>
      </c>
      <c r="F716" s="45" t="s">
        <v>493</v>
      </c>
      <c r="G716" s="224"/>
      <c r="H716" s="432"/>
      <c r="I716" s="129"/>
    </row>
    <row r="717" spans="1:9" ht="24" customHeight="1">
      <c r="A717" s="22"/>
      <c r="B717" s="115" t="s">
        <v>494</v>
      </c>
      <c r="C717" s="178"/>
      <c r="D717" s="440" t="s">
        <v>495</v>
      </c>
      <c r="E717" s="350">
        <v>1</v>
      </c>
      <c r="F717" s="45" t="s">
        <v>478</v>
      </c>
      <c r="G717" s="434"/>
      <c r="H717" s="432"/>
      <c r="I717" s="129"/>
    </row>
    <row r="718" spans="1:9" ht="24" customHeight="1">
      <c r="A718" s="22"/>
      <c r="B718" s="115" t="s">
        <v>496</v>
      </c>
      <c r="C718" s="115"/>
      <c r="D718" s="280" t="s">
        <v>497</v>
      </c>
      <c r="E718" s="350">
        <v>1</v>
      </c>
      <c r="F718" s="45" t="s">
        <v>498</v>
      </c>
      <c r="G718" s="224"/>
      <c r="H718" s="432"/>
      <c r="I718" s="129"/>
    </row>
    <row r="719" spans="1:9" ht="24" customHeight="1">
      <c r="A719" s="22"/>
      <c r="B719" s="115" t="s">
        <v>499</v>
      </c>
      <c r="C719" s="115"/>
      <c r="D719" s="280" t="s">
        <v>500</v>
      </c>
      <c r="E719" s="350">
        <v>1</v>
      </c>
      <c r="F719" s="45" t="s">
        <v>498</v>
      </c>
      <c r="G719" s="435"/>
      <c r="H719" s="372"/>
      <c r="I719" s="129"/>
    </row>
    <row r="720" spans="1:9" ht="24" customHeight="1">
      <c r="A720" s="22"/>
      <c r="B720" s="115" t="s">
        <v>501</v>
      </c>
      <c r="C720" s="115"/>
      <c r="D720" s="280"/>
      <c r="E720" s="350">
        <v>1</v>
      </c>
      <c r="F720" s="45" t="s">
        <v>478</v>
      </c>
      <c r="G720" s="433"/>
      <c r="H720" s="432"/>
      <c r="I720" s="129"/>
    </row>
    <row r="721" spans="1:9" ht="24" customHeight="1">
      <c r="A721" s="22"/>
      <c r="B721" s="115" t="s">
        <v>502</v>
      </c>
      <c r="C721" s="115"/>
      <c r="D721" s="442" t="s">
        <v>503</v>
      </c>
      <c r="E721" s="431">
        <v>1</v>
      </c>
      <c r="F721" s="45" t="s">
        <v>498</v>
      </c>
      <c r="G721" s="433"/>
      <c r="H721" s="432"/>
      <c r="I721" s="129"/>
    </row>
    <row r="722" spans="1:9" ht="24" customHeight="1">
      <c r="A722" s="22"/>
      <c r="B722" s="115" t="s">
        <v>504</v>
      </c>
      <c r="C722" s="115"/>
      <c r="D722" s="440"/>
      <c r="E722" s="350">
        <v>3</v>
      </c>
      <c r="F722" s="45" t="s">
        <v>505</v>
      </c>
      <c r="G722" s="224"/>
      <c r="H722" s="432"/>
      <c r="I722" s="129"/>
    </row>
    <row r="723" spans="1:9" ht="24" customHeight="1">
      <c r="A723" s="22"/>
      <c r="B723" s="115" t="s">
        <v>506</v>
      </c>
      <c r="C723" s="115"/>
      <c r="D723" s="440" t="s">
        <v>507</v>
      </c>
      <c r="E723" s="350">
        <v>1</v>
      </c>
      <c r="F723" s="122" t="s">
        <v>478</v>
      </c>
      <c r="G723" s="433"/>
      <c r="H723" s="432"/>
      <c r="I723" s="129"/>
    </row>
    <row r="724" spans="1:9" ht="24" customHeight="1">
      <c r="A724" s="22"/>
      <c r="B724" s="115" t="s">
        <v>508</v>
      </c>
      <c r="C724" s="115"/>
      <c r="D724" s="115" t="s">
        <v>509</v>
      </c>
      <c r="E724" s="350">
        <v>3</v>
      </c>
      <c r="F724" s="45" t="s">
        <v>510</v>
      </c>
      <c r="G724" s="224"/>
      <c r="H724" s="432"/>
      <c r="I724" s="129"/>
    </row>
    <row r="725" spans="1:9" ht="24" customHeight="1">
      <c r="A725" s="22"/>
      <c r="B725" s="115" t="s">
        <v>511</v>
      </c>
      <c r="C725" s="115" t="s">
        <v>512</v>
      </c>
      <c r="D725" s="115" t="s">
        <v>513</v>
      </c>
      <c r="E725" s="350">
        <v>3</v>
      </c>
      <c r="F725" s="45" t="s">
        <v>514</v>
      </c>
      <c r="G725" s="224"/>
      <c r="H725" s="432"/>
      <c r="I725" s="129"/>
    </row>
    <row r="726" spans="1:9" ht="24" customHeight="1">
      <c r="A726" s="22"/>
      <c r="B726" s="115" t="s">
        <v>515</v>
      </c>
      <c r="C726" s="115"/>
      <c r="D726" s="280"/>
      <c r="E726" s="350">
        <v>1</v>
      </c>
      <c r="F726" s="122" t="s">
        <v>478</v>
      </c>
      <c r="G726" s="434"/>
      <c r="H726" s="432"/>
      <c r="I726" s="129"/>
    </row>
    <row r="727" spans="1:9" ht="24" customHeight="1" thickBot="1">
      <c r="A727" s="157"/>
      <c r="B727" s="153"/>
      <c r="C727" s="205" t="str">
        <f>(A680)&amp;"　小　計"</f>
        <v>材　料　費　小　計</v>
      </c>
      <c r="D727" s="443"/>
      <c r="E727" s="2"/>
      <c r="F727" s="2"/>
      <c r="G727" s="438"/>
      <c r="H727" s="225"/>
      <c r="I727" s="131"/>
    </row>
    <row r="728" spans="1:9" ht="24" customHeight="1">
      <c r="I728" s="56" t="s">
        <v>614</v>
      </c>
    </row>
    <row r="729" spans="1:9" ht="24" customHeight="1" thickBot="1">
      <c r="A729" s="20" t="s">
        <v>666</v>
      </c>
      <c r="B729" s="20"/>
      <c r="C729" s="20"/>
      <c r="D729" s="20"/>
      <c r="E729" s="19"/>
      <c r="F729" s="19"/>
      <c r="G729" s="20"/>
      <c r="H729" s="18"/>
      <c r="I729" s="58"/>
    </row>
    <row r="730" spans="1:9" ht="24" customHeight="1" thickBot="1">
      <c r="A730" s="15" t="s">
        <v>0</v>
      </c>
      <c r="B730" s="16" t="s">
        <v>7</v>
      </c>
      <c r="C730" s="16" t="s">
        <v>8</v>
      </c>
      <c r="D730" s="16" t="s">
        <v>1</v>
      </c>
      <c r="E730" s="16" t="s">
        <v>2</v>
      </c>
      <c r="F730" s="16" t="s">
        <v>3</v>
      </c>
      <c r="G730" s="16" t="s">
        <v>4</v>
      </c>
      <c r="H730" s="16" t="s">
        <v>5</v>
      </c>
      <c r="I730" s="10" t="s">
        <v>6</v>
      </c>
    </row>
    <row r="731" spans="1:9" ht="24" customHeight="1">
      <c r="A731" s="204" t="s">
        <v>400</v>
      </c>
      <c r="B731" s="115"/>
      <c r="C731" s="115"/>
      <c r="D731" s="50"/>
      <c r="E731" s="350">
        <v>12</v>
      </c>
      <c r="F731" s="45" t="s">
        <v>426</v>
      </c>
      <c r="G731" s="433"/>
      <c r="H731" s="372"/>
      <c r="I731" s="129"/>
    </row>
    <row r="732" spans="1:9" ht="24" customHeight="1">
      <c r="A732" s="204"/>
      <c r="B732" s="223" t="s">
        <v>57</v>
      </c>
      <c r="C732" s="223"/>
      <c r="D732" s="447">
        <v>4</v>
      </c>
      <c r="E732" s="350">
        <f>ROUNDDOWN(E731*D732,2)</f>
        <v>48</v>
      </c>
      <c r="F732" s="263" t="s">
        <v>12</v>
      </c>
      <c r="G732" s="392"/>
      <c r="H732" s="351"/>
      <c r="I732" s="147"/>
    </row>
    <row r="733" spans="1:9" ht="24" customHeight="1">
      <c r="A733" s="22"/>
      <c r="B733" s="115"/>
      <c r="C733" s="115"/>
      <c r="D733" s="50"/>
      <c r="E733" s="350"/>
      <c r="F733" s="45"/>
      <c r="G733" s="435"/>
      <c r="H733" s="432"/>
      <c r="I733" s="129"/>
    </row>
    <row r="734" spans="1:9" ht="24" customHeight="1">
      <c r="A734" s="22"/>
      <c r="B734" s="221"/>
      <c r="C734" s="152" t="str">
        <f>(A731)&amp;"　小　計"</f>
        <v>労　務　費　小　計</v>
      </c>
      <c r="D734" s="95"/>
      <c r="E734" s="242"/>
      <c r="F734" s="1"/>
      <c r="G734" s="231"/>
      <c r="H734" s="227"/>
      <c r="I734" s="129"/>
    </row>
    <row r="735" spans="1:9" ht="24" customHeight="1">
      <c r="A735" s="22"/>
      <c r="B735" s="115"/>
      <c r="C735" s="115"/>
      <c r="D735" s="295"/>
      <c r="E735" s="350"/>
      <c r="F735" s="45"/>
      <c r="G735" s="433"/>
      <c r="H735" s="432"/>
      <c r="I735" s="129"/>
    </row>
    <row r="736" spans="1:9" ht="24" customHeight="1">
      <c r="A736" s="204" t="s">
        <v>404</v>
      </c>
      <c r="B736" s="115"/>
      <c r="C736" s="115"/>
      <c r="D736" s="295"/>
      <c r="E736" s="350"/>
      <c r="F736" s="45"/>
      <c r="G736" s="224"/>
      <c r="H736" s="432"/>
      <c r="I736" s="129"/>
    </row>
    <row r="737" spans="1:9" ht="24" customHeight="1">
      <c r="A737" s="22"/>
      <c r="B737" s="115" t="s">
        <v>516</v>
      </c>
      <c r="C737" s="115"/>
      <c r="D737" s="295"/>
      <c r="E737" s="350">
        <v>1</v>
      </c>
      <c r="F737" s="45" t="s">
        <v>49</v>
      </c>
      <c r="G737" s="224"/>
      <c r="H737" s="432"/>
      <c r="I737" s="129"/>
    </row>
    <row r="738" spans="1:9" ht="24" customHeight="1">
      <c r="A738" s="22"/>
      <c r="B738" s="274" t="s">
        <v>402</v>
      </c>
      <c r="C738" s="274" t="s">
        <v>403</v>
      </c>
      <c r="D738" s="50"/>
      <c r="E738" s="215">
        <v>4</v>
      </c>
      <c r="F738" s="1" t="s">
        <v>387</v>
      </c>
      <c r="G738" s="249"/>
      <c r="H738" s="227"/>
      <c r="I738" s="129"/>
    </row>
    <row r="739" spans="1:9" ht="24" customHeight="1">
      <c r="A739" s="22"/>
      <c r="B739" s="274" t="s">
        <v>517</v>
      </c>
      <c r="C739" s="274" t="s">
        <v>405</v>
      </c>
      <c r="D739" s="50"/>
      <c r="E739" s="215">
        <v>3</v>
      </c>
      <c r="F739" s="1" t="s">
        <v>387</v>
      </c>
      <c r="G739" s="249"/>
      <c r="H739" s="227"/>
      <c r="I739" s="129"/>
    </row>
    <row r="740" spans="1:9" ht="24" customHeight="1">
      <c r="A740" s="204"/>
      <c r="B740" s="115"/>
      <c r="C740" s="115"/>
      <c r="D740" s="295"/>
      <c r="E740" s="350"/>
      <c r="F740" s="45"/>
      <c r="G740" s="224"/>
      <c r="H740" s="372"/>
      <c r="I740" s="129"/>
    </row>
    <row r="741" spans="1:9" ht="24" customHeight="1">
      <c r="A741" s="22"/>
      <c r="B741" s="221"/>
      <c r="C741" s="152" t="str">
        <f>(A736)&amp;"　小　計"</f>
        <v>経　費　小　計</v>
      </c>
      <c r="D741" s="95"/>
      <c r="E741" s="242"/>
      <c r="F741" s="1"/>
      <c r="G741" s="231"/>
      <c r="H741" s="227"/>
      <c r="I741" s="129"/>
    </row>
    <row r="742" spans="1:9" ht="24" customHeight="1">
      <c r="A742" s="22"/>
      <c r="B742" s="115"/>
      <c r="C742" s="178"/>
      <c r="D742" s="296"/>
      <c r="E742" s="350"/>
      <c r="F742" s="45"/>
      <c r="G742" s="224"/>
      <c r="H742" s="432"/>
      <c r="I742" s="129"/>
    </row>
    <row r="743" spans="1:9" ht="24" customHeight="1">
      <c r="A743" s="22"/>
      <c r="B743" s="115"/>
      <c r="C743" s="178"/>
      <c r="D743" s="295"/>
      <c r="E743" s="350"/>
      <c r="F743" s="45"/>
      <c r="G743" s="434"/>
      <c r="H743" s="432"/>
      <c r="I743" s="129"/>
    </row>
    <row r="744" spans="1:9" ht="24" customHeight="1">
      <c r="A744" s="22"/>
      <c r="B744" s="115"/>
      <c r="C744" s="115"/>
      <c r="D744" s="296"/>
      <c r="E744" s="350"/>
      <c r="F744" s="45"/>
      <c r="G744" s="224"/>
      <c r="H744" s="432"/>
      <c r="I744" s="129"/>
    </row>
    <row r="745" spans="1:9" ht="24" customHeight="1">
      <c r="A745" s="22"/>
      <c r="B745" s="115"/>
      <c r="C745" s="115"/>
      <c r="D745" s="296"/>
      <c r="E745" s="350"/>
      <c r="F745" s="45"/>
      <c r="G745" s="435"/>
      <c r="H745" s="372"/>
      <c r="I745" s="129"/>
    </row>
    <row r="746" spans="1:9" ht="24" customHeight="1">
      <c r="A746" s="22"/>
      <c r="B746" s="115"/>
      <c r="C746" s="115"/>
      <c r="D746" s="296"/>
      <c r="E746" s="350"/>
      <c r="F746" s="45"/>
      <c r="G746" s="433"/>
      <c r="H746" s="432"/>
      <c r="I746" s="129"/>
    </row>
    <row r="747" spans="1:9" ht="24" customHeight="1">
      <c r="A747" s="22"/>
      <c r="B747" s="115"/>
      <c r="C747" s="115"/>
      <c r="D747" s="297"/>
      <c r="E747" s="431"/>
      <c r="F747" s="45"/>
      <c r="G747" s="433"/>
      <c r="H747" s="432"/>
      <c r="I747" s="129"/>
    </row>
    <row r="748" spans="1:9" ht="24" customHeight="1">
      <c r="A748" s="22"/>
      <c r="B748" s="115"/>
      <c r="C748" s="115"/>
      <c r="D748" s="295"/>
      <c r="E748" s="350"/>
      <c r="F748" s="45"/>
      <c r="G748" s="224"/>
      <c r="H748" s="432"/>
      <c r="I748" s="129"/>
    </row>
    <row r="749" spans="1:9" ht="24" customHeight="1">
      <c r="A749" s="22"/>
      <c r="B749" s="115"/>
      <c r="C749" s="115"/>
      <c r="D749" s="295"/>
      <c r="E749" s="350"/>
      <c r="F749" s="122"/>
      <c r="G749" s="433"/>
      <c r="H749" s="432"/>
      <c r="I749" s="129"/>
    </row>
    <row r="750" spans="1:9" ht="24" customHeight="1">
      <c r="A750" s="22"/>
      <c r="B750" s="115"/>
      <c r="C750" s="115"/>
      <c r="D750" s="45"/>
      <c r="E750" s="350"/>
      <c r="F750" s="45"/>
      <c r="G750" s="224"/>
      <c r="H750" s="432"/>
      <c r="I750" s="129"/>
    </row>
    <row r="751" spans="1:9" ht="24" customHeight="1">
      <c r="A751" s="22"/>
      <c r="B751" s="115"/>
      <c r="C751" s="115"/>
      <c r="D751" s="45"/>
      <c r="E751" s="350"/>
      <c r="F751" s="45"/>
      <c r="G751" s="224"/>
      <c r="H751" s="432"/>
      <c r="I751" s="129"/>
    </row>
    <row r="752" spans="1:9" ht="24" customHeight="1">
      <c r="A752" s="22"/>
      <c r="B752" s="115"/>
      <c r="C752" s="115"/>
      <c r="D752" s="296"/>
      <c r="E752" s="350"/>
      <c r="F752" s="122"/>
      <c r="G752" s="434"/>
      <c r="H752" s="249"/>
      <c r="I752" s="129"/>
    </row>
    <row r="753" spans="1:9" ht="24" customHeight="1" thickBot="1">
      <c r="A753" s="157"/>
      <c r="B753" s="153" t="str">
        <f>(A679)&amp;"　計"</f>
        <v>21.電気工事費　計</v>
      </c>
      <c r="C753" s="53"/>
      <c r="D753" s="53"/>
      <c r="E753" s="218"/>
      <c r="F753" s="2"/>
      <c r="G753" s="272"/>
      <c r="H753" s="272"/>
      <c r="I753" s="131"/>
    </row>
    <row r="754" spans="1:9" ht="24" customHeight="1">
      <c r="I754" s="56" t="s">
        <v>614</v>
      </c>
    </row>
    <row r="755" spans="1:9" ht="24" customHeight="1" thickBot="1">
      <c r="A755" s="20" t="s">
        <v>667</v>
      </c>
      <c r="B755" s="20"/>
      <c r="C755" s="20"/>
      <c r="D755" s="20"/>
      <c r="E755" s="19"/>
      <c r="F755" s="19"/>
      <c r="G755" s="20"/>
      <c r="H755" s="18"/>
      <c r="I755" s="58"/>
    </row>
    <row r="756" spans="1:9" ht="24" customHeight="1" thickBot="1">
      <c r="A756" s="110" t="s">
        <v>0</v>
      </c>
      <c r="B756" s="111" t="s">
        <v>7</v>
      </c>
      <c r="C756" s="111" t="s">
        <v>8</v>
      </c>
      <c r="D756" s="111" t="s">
        <v>1</v>
      </c>
      <c r="E756" s="111" t="s">
        <v>2</v>
      </c>
      <c r="F756" s="111" t="s">
        <v>3</v>
      </c>
      <c r="G756" s="111" t="s">
        <v>4</v>
      </c>
      <c r="H756" s="33" t="s">
        <v>5</v>
      </c>
      <c r="I756" s="104" t="s">
        <v>6</v>
      </c>
    </row>
    <row r="757" spans="1:9" ht="24" customHeight="1">
      <c r="A757" s="488" t="s">
        <v>668</v>
      </c>
      <c r="B757" s="489"/>
      <c r="C757" s="117"/>
      <c r="D757" s="118"/>
      <c r="E757" s="370"/>
      <c r="F757" s="118"/>
      <c r="G757" s="371"/>
      <c r="H757" s="371"/>
      <c r="I757" s="142"/>
    </row>
    <row r="758" spans="1:9" ht="24" customHeight="1">
      <c r="A758" s="123"/>
      <c r="B758" s="52"/>
      <c r="C758" s="52"/>
      <c r="D758" s="52"/>
      <c r="E758" s="350"/>
      <c r="F758" s="45"/>
      <c r="G758" s="224"/>
      <c r="H758" s="372"/>
      <c r="I758" s="143"/>
    </row>
    <row r="759" spans="1:9" ht="24" customHeight="1">
      <c r="A759" s="123"/>
      <c r="B759" s="52" t="s">
        <v>173</v>
      </c>
      <c r="C759" s="52"/>
      <c r="D759" s="52"/>
      <c r="E759" s="380">
        <v>334.45</v>
      </c>
      <c r="F759" s="45" t="s">
        <v>174</v>
      </c>
      <c r="G759" s="232"/>
      <c r="H759" s="372"/>
      <c r="I759" s="143"/>
    </row>
    <row r="760" spans="1:9" ht="24" customHeight="1">
      <c r="A760" s="123"/>
      <c r="B760" s="52" t="s">
        <v>175</v>
      </c>
      <c r="C760" s="52"/>
      <c r="D760" s="52"/>
      <c r="E760" s="380">
        <v>334.45</v>
      </c>
      <c r="F760" s="45" t="s">
        <v>174</v>
      </c>
      <c r="G760" s="232"/>
      <c r="H760" s="372"/>
      <c r="I760" s="143"/>
    </row>
    <row r="761" spans="1:9" ht="24" customHeight="1">
      <c r="A761" s="169"/>
      <c r="B761" s="115" t="s">
        <v>176</v>
      </c>
      <c r="C761" s="115" t="s">
        <v>177</v>
      </c>
      <c r="D761" s="120" t="s">
        <v>520</v>
      </c>
      <c r="E761" s="350">
        <v>35</v>
      </c>
      <c r="F761" s="45" t="s">
        <v>178</v>
      </c>
      <c r="G761" s="224"/>
      <c r="H761" s="372"/>
      <c r="I761" s="143"/>
    </row>
    <row r="762" spans="1:9" ht="24" customHeight="1">
      <c r="A762" s="170"/>
      <c r="B762" s="115" t="s">
        <v>179</v>
      </c>
      <c r="C762" s="115" t="s">
        <v>177</v>
      </c>
      <c r="D762" s="75"/>
      <c r="E762" s="350">
        <v>35</v>
      </c>
      <c r="F762" s="45" t="s">
        <v>178</v>
      </c>
      <c r="G762" s="224"/>
      <c r="H762" s="372"/>
      <c r="I762" s="143"/>
    </row>
    <row r="763" spans="1:9" ht="24" customHeight="1">
      <c r="A763" s="175"/>
      <c r="B763" s="115" t="s">
        <v>176</v>
      </c>
      <c r="C763" s="115" t="s">
        <v>180</v>
      </c>
      <c r="D763" s="120" t="s">
        <v>521</v>
      </c>
      <c r="E763" s="350">
        <v>2</v>
      </c>
      <c r="F763" s="45" t="s">
        <v>178</v>
      </c>
      <c r="G763" s="224"/>
      <c r="H763" s="372"/>
      <c r="I763" s="144"/>
    </row>
    <row r="764" spans="1:9" ht="24" customHeight="1">
      <c r="A764" s="170"/>
      <c r="B764" s="115" t="s">
        <v>179</v>
      </c>
      <c r="C764" s="115" t="s">
        <v>180</v>
      </c>
      <c r="D764" s="75"/>
      <c r="E764" s="350">
        <v>2</v>
      </c>
      <c r="F764" s="45" t="s">
        <v>178</v>
      </c>
      <c r="G764" s="224"/>
      <c r="H764" s="372"/>
      <c r="I764" s="143"/>
    </row>
    <row r="765" spans="1:9" ht="24" customHeight="1">
      <c r="A765" s="212"/>
      <c r="B765" s="115" t="s">
        <v>181</v>
      </c>
      <c r="C765" s="115" t="s">
        <v>519</v>
      </c>
      <c r="D765" s="75"/>
      <c r="E765" s="350">
        <v>57.8</v>
      </c>
      <c r="F765" s="45" t="s">
        <v>149</v>
      </c>
      <c r="G765" s="224"/>
      <c r="H765" s="372"/>
      <c r="I765" s="143"/>
    </row>
    <row r="766" spans="1:9" ht="24" customHeight="1">
      <c r="A766" s="123"/>
      <c r="B766" s="115" t="s">
        <v>184</v>
      </c>
      <c r="C766" s="115"/>
      <c r="D766" s="75"/>
      <c r="E766" s="350">
        <v>1</v>
      </c>
      <c r="F766" s="45" t="s">
        <v>49</v>
      </c>
      <c r="G766" s="224"/>
      <c r="H766" s="372"/>
      <c r="I766" s="143"/>
    </row>
    <row r="767" spans="1:9" ht="24" customHeight="1">
      <c r="A767" s="123"/>
      <c r="B767" s="115"/>
      <c r="C767" s="115"/>
      <c r="D767" s="75"/>
      <c r="E767" s="350"/>
      <c r="F767" s="45"/>
      <c r="G767" s="224"/>
      <c r="H767" s="375"/>
      <c r="I767" s="143"/>
    </row>
    <row r="768" spans="1:9" ht="24" customHeight="1">
      <c r="A768" s="123"/>
      <c r="B768" s="115"/>
      <c r="C768" s="115"/>
      <c r="D768" s="75"/>
      <c r="E768" s="350"/>
      <c r="F768" s="45"/>
      <c r="G768" s="224"/>
      <c r="H768" s="227"/>
      <c r="I768" s="143"/>
    </row>
    <row r="769" spans="1:9" ht="24" customHeight="1">
      <c r="A769" s="123"/>
      <c r="B769" s="115"/>
      <c r="C769" s="115"/>
      <c r="D769" s="75"/>
      <c r="E769" s="350"/>
      <c r="F769" s="45"/>
      <c r="G769" s="224"/>
      <c r="H769" s="227"/>
      <c r="I769" s="143"/>
    </row>
    <row r="770" spans="1:9" ht="24" customHeight="1">
      <c r="A770" s="123"/>
      <c r="B770" s="115"/>
      <c r="C770" s="115"/>
      <c r="D770" s="75"/>
      <c r="E770" s="350"/>
      <c r="F770" s="45"/>
      <c r="G770" s="224"/>
      <c r="H770" s="227"/>
      <c r="I770" s="143"/>
    </row>
    <row r="771" spans="1:9" ht="24" customHeight="1">
      <c r="A771" s="123"/>
      <c r="B771" s="52"/>
      <c r="C771" s="52"/>
      <c r="D771" s="52"/>
      <c r="E771" s="350"/>
      <c r="F771" s="45"/>
      <c r="G771" s="224"/>
      <c r="H771" s="372"/>
      <c r="I771" s="143"/>
    </row>
    <row r="772" spans="1:9" ht="24" customHeight="1">
      <c r="A772" s="123"/>
      <c r="B772" s="115"/>
      <c r="C772" s="115"/>
      <c r="D772" s="75"/>
      <c r="E772" s="350"/>
      <c r="F772" s="45"/>
      <c r="G772" s="224"/>
      <c r="H772" s="227"/>
      <c r="I772" s="144"/>
    </row>
    <row r="773" spans="1:9" ht="24" customHeight="1">
      <c r="A773" s="123"/>
      <c r="B773" s="115"/>
      <c r="C773" s="115"/>
      <c r="D773" s="120"/>
      <c r="E773" s="350"/>
      <c r="F773" s="45"/>
      <c r="G773" s="224"/>
      <c r="H773" s="227"/>
      <c r="I773" s="126"/>
    </row>
    <row r="774" spans="1:9" ht="24" customHeight="1">
      <c r="A774" s="123"/>
      <c r="B774" s="115"/>
      <c r="C774" s="115"/>
      <c r="D774" s="75"/>
      <c r="E774" s="350"/>
      <c r="F774" s="45"/>
      <c r="G774" s="224"/>
      <c r="H774" s="227"/>
      <c r="I774" s="143"/>
    </row>
    <row r="775" spans="1:9" ht="24" customHeight="1">
      <c r="A775" s="123"/>
      <c r="B775" s="115"/>
      <c r="C775" s="115"/>
      <c r="D775" s="75"/>
      <c r="E775" s="350"/>
      <c r="F775" s="45"/>
      <c r="G775" s="224"/>
      <c r="H775" s="227"/>
      <c r="I775" s="143"/>
    </row>
    <row r="776" spans="1:9" ht="24" customHeight="1">
      <c r="A776" s="123"/>
      <c r="B776" s="115"/>
      <c r="C776" s="115"/>
      <c r="D776" s="45"/>
      <c r="E776" s="350"/>
      <c r="F776" s="45"/>
      <c r="G776" s="372"/>
      <c r="H776" s="372"/>
      <c r="I776" s="144"/>
    </row>
    <row r="777" spans="1:9" ht="24" customHeight="1">
      <c r="A777" s="123"/>
      <c r="B777" s="115"/>
      <c r="C777" s="52"/>
      <c r="D777" s="45"/>
      <c r="E777" s="350"/>
      <c r="F777" s="45"/>
      <c r="G777" s="372"/>
      <c r="H777" s="372"/>
      <c r="I777" s="144"/>
    </row>
    <row r="778" spans="1:9" ht="24" customHeight="1">
      <c r="A778" s="101"/>
      <c r="B778" s="490" t="str">
        <f>(A757)&amp; "   計"</f>
        <v>22.敷鉄板設置・撤去費(リース期間約10ヶ月間)   計</v>
      </c>
      <c r="C778" s="491"/>
      <c r="D778" s="76"/>
      <c r="E778" s="356"/>
      <c r="F778" s="99"/>
      <c r="G778" s="223"/>
      <c r="H778" s="374"/>
      <c r="I778" s="145"/>
    </row>
    <row r="779" spans="1:9" ht="24" customHeight="1" thickBot="1">
      <c r="A779" s="157"/>
      <c r="B779" s="176"/>
      <c r="C779" s="347"/>
      <c r="D779" s="154"/>
      <c r="E779" s="218"/>
      <c r="F779" s="2"/>
      <c r="G779" s="71"/>
      <c r="H779" s="71"/>
      <c r="I779" s="137"/>
    </row>
    <row r="780" spans="1:9" ht="24" customHeight="1">
      <c r="A780" s="20"/>
      <c r="B780" s="20"/>
      <c r="C780" s="20"/>
      <c r="D780" s="20"/>
      <c r="E780" s="19"/>
      <c r="F780" s="19"/>
      <c r="G780" s="20"/>
      <c r="H780" s="72"/>
      <c r="I780" s="56" t="s">
        <v>614</v>
      </c>
    </row>
    <row r="781" spans="1:9" ht="24" customHeight="1" thickBot="1">
      <c r="A781" s="20" t="s">
        <v>669</v>
      </c>
      <c r="B781" s="20"/>
      <c r="C781" s="20"/>
      <c r="D781" s="20"/>
      <c r="E781" s="19"/>
      <c r="F781" s="19"/>
      <c r="G781" s="20"/>
      <c r="H781" s="18"/>
      <c r="I781" s="58"/>
    </row>
    <row r="782" spans="1:9" ht="24" customHeight="1" thickBot="1">
      <c r="A782" s="15" t="s">
        <v>0</v>
      </c>
      <c r="B782" s="16" t="s">
        <v>7</v>
      </c>
      <c r="C782" s="16" t="s">
        <v>8</v>
      </c>
      <c r="D782" s="16" t="s">
        <v>1</v>
      </c>
      <c r="E782" s="16" t="s">
        <v>2</v>
      </c>
      <c r="F782" s="16" t="s">
        <v>3</v>
      </c>
      <c r="G782" s="16" t="s">
        <v>4</v>
      </c>
      <c r="H782" s="16" t="s">
        <v>5</v>
      </c>
      <c r="I782" s="10" t="s">
        <v>6</v>
      </c>
    </row>
    <row r="783" spans="1:9" ht="24" customHeight="1">
      <c r="A783" s="21" t="s">
        <v>670</v>
      </c>
      <c r="B783" s="48" t="s">
        <v>125</v>
      </c>
      <c r="C783" s="48"/>
      <c r="D783" s="48"/>
      <c r="E783" s="240"/>
      <c r="F783" s="11"/>
      <c r="G783" s="444"/>
      <c r="H783" s="219"/>
      <c r="I783" s="127"/>
    </row>
    <row r="784" spans="1:9" ht="24" customHeight="1">
      <c r="A784" s="22"/>
      <c r="B784" s="6" t="s">
        <v>40</v>
      </c>
      <c r="C784" s="50"/>
      <c r="D784" s="6"/>
      <c r="E784" s="215">
        <v>5</v>
      </c>
      <c r="F784" s="1" t="s">
        <v>9</v>
      </c>
      <c r="G784" s="221"/>
      <c r="H784" s="222"/>
      <c r="I784" s="125"/>
    </row>
    <row r="785" spans="1:9" ht="24" customHeight="1">
      <c r="A785" s="22"/>
      <c r="B785" s="155" t="s">
        <v>10</v>
      </c>
      <c r="C785" s="6" t="s">
        <v>11</v>
      </c>
      <c r="D785" s="6"/>
      <c r="E785" s="215">
        <v>1</v>
      </c>
      <c r="F785" s="1" t="s">
        <v>12</v>
      </c>
      <c r="G785" s="232"/>
      <c r="H785" s="222"/>
      <c r="I785" s="128"/>
    </row>
    <row r="786" spans="1:9" ht="24" customHeight="1">
      <c r="A786" s="22"/>
      <c r="B786" s="6"/>
      <c r="C786" s="6" t="s">
        <v>13</v>
      </c>
      <c r="D786" s="6"/>
      <c r="E786" s="215">
        <f>+E784*1</f>
        <v>5</v>
      </c>
      <c r="F786" s="1" t="s">
        <v>12</v>
      </c>
      <c r="G786" s="232"/>
      <c r="H786" s="222"/>
      <c r="I786" s="342"/>
    </row>
    <row r="787" spans="1:9" ht="24" customHeight="1">
      <c r="A787" s="22"/>
      <c r="B787" s="6"/>
      <c r="C787" s="6" t="s">
        <v>63</v>
      </c>
      <c r="D787" s="6"/>
      <c r="E787" s="215">
        <v>4</v>
      </c>
      <c r="F787" s="1" t="s">
        <v>12</v>
      </c>
      <c r="G787" s="232"/>
      <c r="H787" s="222"/>
      <c r="I787" s="342"/>
    </row>
    <row r="788" spans="1:9" ht="24" customHeight="1">
      <c r="A788" s="22"/>
      <c r="B788" s="6"/>
      <c r="C788" s="6" t="s">
        <v>64</v>
      </c>
      <c r="D788" s="6"/>
      <c r="E788" s="215">
        <v>8</v>
      </c>
      <c r="F788" s="1" t="s">
        <v>12</v>
      </c>
      <c r="G788" s="232"/>
      <c r="H788" s="222"/>
      <c r="I788" s="342"/>
    </row>
    <row r="789" spans="1:9" ht="24" customHeight="1">
      <c r="A789" s="22"/>
      <c r="B789" s="6"/>
      <c r="C789" s="152" t="str">
        <f>(B784)&amp;"　小　計"</f>
        <v>準備費　小　計</v>
      </c>
      <c r="D789" s="95"/>
      <c r="E789" s="215"/>
      <c r="F789" s="1"/>
      <c r="G789" s="231"/>
      <c r="H789" s="222"/>
      <c r="I789" s="129"/>
    </row>
    <row r="790" spans="1:9" ht="24" customHeight="1">
      <c r="A790" s="22"/>
      <c r="B790" s="6" t="s">
        <v>41</v>
      </c>
      <c r="C790" s="50"/>
      <c r="D790" s="6"/>
      <c r="E790" s="215">
        <v>18</v>
      </c>
      <c r="F790" s="1" t="s">
        <v>9</v>
      </c>
      <c r="G790" s="231"/>
      <c r="H790" s="222"/>
      <c r="I790" s="125"/>
    </row>
    <row r="791" spans="1:9" ht="24" customHeight="1">
      <c r="A791" s="22"/>
      <c r="B791" s="155" t="s">
        <v>128</v>
      </c>
      <c r="C791" s="6" t="s">
        <v>11</v>
      </c>
      <c r="D791" s="6"/>
      <c r="E791" s="215">
        <v>2</v>
      </c>
      <c r="F791" s="1" t="s">
        <v>12</v>
      </c>
      <c r="G791" s="232"/>
      <c r="H791" s="222"/>
      <c r="I791" s="128"/>
    </row>
    <row r="792" spans="1:9" ht="24" customHeight="1">
      <c r="A792" s="22"/>
      <c r="B792" s="6"/>
      <c r="C792" s="6" t="s">
        <v>13</v>
      </c>
      <c r="D792" s="6"/>
      <c r="E792" s="215">
        <v>18</v>
      </c>
      <c r="F792" s="1" t="s">
        <v>12</v>
      </c>
      <c r="G792" s="232"/>
      <c r="H792" s="222"/>
      <c r="I792" s="342"/>
    </row>
    <row r="793" spans="1:9" ht="24" customHeight="1">
      <c r="A793" s="22"/>
      <c r="B793" s="6"/>
      <c r="C793" s="6" t="s">
        <v>23</v>
      </c>
      <c r="D793" s="6"/>
      <c r="E793" s="215">
        <v>27</v>
      </c>
      <c r="F793" s="1" t="s">
        <v>12</v>
      </c>
      <c r="G793" s="232"/>
      <c r="H793" s="222"/>
      <c r="I793" s="342"/>
    </row>
    <row r="794" spans="1:9" ht="24" customHeight="1">
      <c r="A794" s="22"/>
      <c r="B794" s="6"/>
      <c r="C794" s="6" t="s">
        <v>14</v>
      </c>
      <c r="D794" s="6"/>
      <c r="E794" s="215">
        <v>45</v>
      </c>
      <c r="F794" s="1" t="s">
        <v>12</v>
      </c>
      <c r="G794" s="232"/>
      <c r="H794" s="222"/>
      <c r="I794" s="342"/>
    </row>
    <row r="795" spans="1:9" ht="24" customHeight="1">
      <c r="A795" s="22"/>
      <c r="B795" s="6"/>
      <c r="C795" s="6" t="s">
        <v>42</v>
      </c>
      <c r="D795" s="6"/>
      <c r="E795" s="241">
        <v>16</v>
      </c>
      <c r="F795" s="1" t="s">
        <v>12</v>
      </c>
      <c r="G795" s="222"/>
      <c r="H795" s="227"/>
      <c r="I795" s="128"/>
    </row>
    <row r="796" spans="1:9" ht="24" customHeight="1">
      <c r="A796" s="22"/>
      <c r="B796" s="6"/>
      <c r="C796" s="6" t="s">
        <v>324</v>
      </c>
      <c r="D796" s="6"/>
      <c r="E796" s="241">
        <v>4</v>
      </c>
      <c r="F796" s="1" t="s">
        <v>12</v>
      </c>
      <c r="G796" s="222"/>
      <c r="H796" s="227"/>
      <c r="I796" s="128"/>
    </row>
    <row r="797" spans="1:9" ht="24" customHeight="1">
      <c r="A797" s="22"/>
      <c r="B797" s="6"/>
      <c r="C797" s="6" t="s">
        <v>57</v>
      </c>
      <c r="D797" s="6"/>
      <c r="E797" s="241">
        <v>4</v>
      </c>
      <c r="F797" s="1" t="s">
        <v>50</v>
      </c>
      <c r="G797" s="222"/>
      <c r="H797" s="227"/>
      <c r="I797" s="128"/>
    </row>
    <row r="798" spans="1:9" ht="24" customHeight="1">
      <c r="A798" s="22"/>
      <c r="B798" s="6"/>
      <c r="C798" s="6" t="s">
        <v>58</v>
      </c>
      <c r="D798" s="6"/>
      <c r="E798" s="241">
        <v>6</v>
      </c>
      <c r="F798" s="1" t="s">
        <v>50</v>
      </c>
      <c r="G798" s="222"/>
      <c r="H798" s="227"/>
      <c r="I798" s="128"/>
    </row>
    <row r="799" spans="1:9" ht="24" customHeight="1">
      <c r="A799" s="22"/>
      <c r="B799" s="6"/>
      <c r="C799" s="6" t="s">
        <v>59</v>
      </c>
      <c r="D799" s="6" t="s">
        <v>60</v>
      </c>
      <c r="E799" s="241">
        <v>1</v>
      </c>
      <c r="F799" s="1" t="s">
        <v>49</v>
      </c>
      <c r="G799" s="222"/>
      <c r="H799" s="227"/>
      <c r="I799" s="125"/>
    </row>
    <row r="800" spans="1:9" ht="24" customHeight="1">
      <c r="A800" s="22"/>
      <c r="B800" s="6"/>
      <c r="C800" s="6" t="s">
        <v>43</v>
      </c>
      <c r="D800" s="6"/>
      <c r="E800" s="215">
        <v>6</v>
      </c>
      <c r="F800" s="1" t="s">
        <v>9</v>
      </c>
      <c r="G800" s="222"/>
      <c r="H800" s="227"/>
      <c r="I800" s="125"/>
    </row>
    <row r="801" spans="1:9" ht="24" customHeight="1">
      <c r="A801" s="22"/>
      <c r="B801" s="6"/>
      <c r="C801" s="6" t="s">
        <v>83</v>
      </c>
      <c r="D801" s="6"/>
      <c r="E801" s="215">
        <v>2</v>
      </c>
      <c r="F801" s="1" t="s">
        <v>73</v>
      </c>
      <c r="G801" s="222"/>
      <c r="H801" s="227"/>
      <c r="I801" s="125"/>
    </row>
    <row r="802" spans="1:9" ht="24" customHeight="1">
      <c r="A802" s="22"/>
      <c r="B802" s="6"/>
      <c r="C802" s="6" t="s">
        <v>334</v>
      </c>
      <c r="D802" s="6"/>
      <c r="E802" s="215">
        <v>2</v>
      </c>
      <c r="F802" s="1" t="s">
        <v>73</v>
      </c>
      <c r="G802" s="222"/>
      <c r="H802" s="227"/>
      <c r="I802" s="125"/>
    </row>
    <row r="803" spans="1:9" ht="24" customHeight="1">
      <c r="A803" s="22"/>
      <c r="B803" s="155" t="s">
        <v>115</v>
      </c>
      <c r="C803" s="6" t="s">
        <v>19</v>
      </c>
      <c r="D803" s="50" t="s">
        <v>116</v>
      </c>
      <c r="E803" s="250">
        <v>509</v>
      </c>
      <c r="F803" s="1" t="s">
        <v>20</v>
      </c>
      <c r="G803" s="235"/>
      <c r="H803" s="222"/>
      <c r="I803" s="203"/>
    </row>
    <row r="804" spans="1:9" ht="24" customHeight="1">
      <c r="A804" s="22"/>
      <c r="B804" s="6"/>
      <c r="C804" s="94"/>
      <c r="D804" s="95"/>
      <c r="E804" s="242"/>
      <c r="F804" s="1"/>
      <c r="G804" s="35"/>
      <c r="H804" s="74"/>
      <c r="I804" s="129"/>
    </row>
    <row r="805" spans="1:9" ht="24" customHeight="1" thickBot="1">
      <c r="A805" s="157"/>
      <c r="B805" s="153" t="str">
        <f>(A783)&amp;"　計"</f>
        <v>23.仮設費　計</v>
      </c>
      <c r="C805" s="54"/>
      <c r="D805" s="154"/>
      <c r="E805" s="218"/>
      <c r="F805" s="2"/>
      <c r="G805" s="71"/>
      <c r="H805" s="239"/>
      <c r="I805" s="137"/>
    </row>
    <row r="806" spans="1:9" ht="24" customHeight="1">
      <c r="A806" s="20"/>
      <c r="B806" s="20"/>
      <c r="C806" s="20"/>
      <c r="D806" s="58"/>
      <c r="E806" s="19"/>
      <c r="F806" s="46"/>
      <c r="G806" s="58"/>
      <c r="H806" s="18"/>
      <c r="I806" s="56" t="s">
        <v>614</v>
      </c>
    </row>
    <row r="807" spans="1:9" ht="24" customHeight="1" thickBot="1">
      <c r="A807" s="20" t="s">
        <v>671</v>
      </c>
      <c r="B807" s="20"/>
      <c r="C807" s="20"/>
      <c r="D807" s="20"/>
      <c r="E807" s="19"/>
      <c r="F807" s="19"/>
      <c r="G807" s="20"/>
      <c r="H807" s="18"/>
      <c r="I807" s="58"/>
    </row>
    <row r="808" spans="1:9" ht="24" customHeight="1" thickBot="1">
      <c r="A808" s="15" t="s">
        <v>0</v>
      </c>
      <c r="B808" s="16" t="s">
        <v>7</v>
      </c>
      <c r="C808" s="16" t="s">
        <v>8</v>
      </c>
      <c r="D808" s="16" t="s">
        <v>1</v>
      </c>
      <c r="E808" s="16" t="s">
        <v>2</v>
      </c>
      <c r="F808" s="16" t="s">
        <v>3</v>
      </c>
      <c r="G808" s="16" t="s">
        <v>4</v>
      </c>
      <c r="H808" s="16" t="s">
        <v>5</v>
      </c>
      <c r="I808" s="10" t="s">
        <v>6</v>
      </c>
    </row>
    <row r="809" spans="1:9" ht="24" customHeight="1">
      <c r="A809" s="21" t="s">
        <v>672</v>
      </c>
      <c r="B809" s="48"/>
      <c r="C809" s="48"/>
      <c r="D809" s="48"/>
      <c r="E809" s="240"/>
      <c r="F809" s="11"/>
      <c r="G809" s="230"/>
      <c r="H809" s="230"/>
      <c r="I809" s="127"/>
    </row>
    <row r="810" spans="1:9" ht="24" customHeight="1">
      <c r="A810" s="103" t="s">
        <v>84</v>
      </c>
      <c r="B810" s="49" t="s">
        <v>88</v>
      </c>
      <c r="C810" s="49"/>
      <c r="D810" s="49"/>
      <c r="E810" s="237"/>
      <c r="F810" s="3"/>
      <c r="G810" s="238"/>
      <c r="H810" s="238"/>
      <c r="I810" s="125"/>
    </row>
    <row r="811" spans="1:9" ht="24" customHeight="1">
      <c r="A811" s="102"/>
      <c r="B811" s="6" t="s">
        <v>332</v>
      </c>
      <c r="C811" s="6"/>
      <c r="D811" s="6" t="s">
        <v>331</v>
      </c>
      <c r="E811" s="215">
        <v>4</v>
      </c>
      <c r="F811" s="1" t="s">
        <v>85</v>
      </c>
      <c r="G811" s="222"/>
      <c r="H811" s="227"/>
      <c r="I811" s="125"/>
    </row>
    <row r="812" spans="1:9" ht="24" customHeight="1">
      <c r="A812" s="102"/>
      <c r="B812" s="6" t="s">
        <v>333</v>
      </c>
      <c r="C812" s="6"/>
      <c r="D812" s="6" t="s">
        <v>331</v>
      </c>
      <c r="E812" s="215">
        <v>9</v>
      </c>
      <c r="F812" s="1" t="s">
        <v>85</v>
      </c>
      <c r="G812" s="222"/>
      <c r="H812" s="227"/>
      <c r="I812" s="125"/>
    </row>
    <row r="813" spans="1:9" ht="24" customHeight="1">
      <c r="A813" s="102"/>
      <c r="B813" s="6" t="s">
        <v>86</v>
      </c>
      <c r="C813" s="6" t="s">
        <v>185</v>
      </c>
      <c r="D813" s="6"/>
      <c r="E813" s="215">
        <v>4</v>
      </c>
      <c r="F813" s="1" t="s">
        <v>44</v>
      </c>
      <c r="G813" s="222"/>
      <c r="H813" s="227"/>
      <c r="I813" s="125"/>
    </row>
    <row r="814" spans="1:9" ht="24" customHeight="1">
      <c r="A814" s="102"/>
      <c r="B814" s="6"/>
      <c r="C814" s="6"/>
      <c r="D814" s="6"/>
      <c r="E814" s="215"/>
      <c r="F814" s="1"/>
      <c r="G814" s="222"/>
      <c r="H814" s="227"/>
      <c r="I814" s="125"/>
    </row>
    <row r="815" spans="1:9" ht="24" customHeight="1">
      <c r="A815" s="102" t="s">
        <v>87</v>
      </c>
      <c r="B815" s="6" t="s">
        <v>89</v>
      </c>
      <c r="C815" s="6"/>
      <c r="D815" s="6"/>
      <c r="E815" s="215"/>
      <c r="F815" s="1"/>
      <c r="G815" s="222"/>
      <c r="H815" s="222"/>
      <c r="I815" s="125"/>
    </row>
    <row r="816" spans="1:9" ht="24" customHeight="1">
      <c r="A816" s="102"/>
      <c r="B816" s="6" t="s">
        <v>90</v>
      </c>
      <c r="C816" s="6"/>
      <c r="D816" s="6" t="s">
        <v>331</v>
      </c>
      <c r="E816" s="215">
        <v>2</v>
      </c>
      <c r="F816" s="1" t="s">
        <v>44</v>
      </c>
      <c r="G816" s="222"/>
      <c r="H816" s="227"/>
      <c r="I816" s="125"/>
    </row>
    <row r="817" spans="1:9" ht="24" customHeight="1">
      <c r="A817" s="102"/>
      <c r="B817" s="6" t="s">
        <v>91</v>
      </c>
      <c r="C817" s="6"/>
      <c r="D817" s="6" t="s">
        <v>331</v>
      </c>
      <c r="E817" s="215">
        <v>6</v>
      </c>
      <c r="F817" s="1" t="s">
        <v>44</v>
      </c>
      <c r="G817" s="222"/>
      <c r="H817" s="227"/>
      <c r="I817" s="125"/>
    </row>
    <row r="818" spans="1:9" ht="24" customHeight="1">
      <c r="A818" s="102"/>
      <c r="B818" s="6"/>
      <c r="C818" s="6"/>
      <c r="D818" s="6"/>
      <c r="E818" s="215"/>
      <c r="F818" s="1"/>
      <c r="G818" s="222"/>
      <c r="H818" s="222"/>
      <c r="I818" s="129"/>
    </row>
    <row r="819" spans="1:9" ht="24" customHeight="1">
      <c r="A819" s="102" t="s">
        <v>92</v>
      </c>
      <c r="B819" s="6" t="s">
        <v>93</v>
      </c>
      <c r="C819" s="6"/>
      <c r="D819" s="6"/>
      <c r="E819" s="215"/>
      <c r="F819" s="1"/>
      <c r="G819" s="222"/>
      <c r="H819" s="222"/>
      <c r="I819" s="125"/>
    </row>
    <row r="820" spans="1:9" ht="24" customHeight="1">
      <c r="A820" s="22"/>
      <c r="B820" s="6" t="s">
        <v>332</v>
      </c>
      <c r="C820" s="6"/>
      <c r="D820" s="6" t="s">
        <v>331</v>
      </c>
      <c r="E820" s="215">
        <v>2</v>
      </c>
      <c r="F820" s="1" t="s">
        <v>85</v>
      </c>
      <c r="G820" s="222"/>
      <c r="H820" s="227"/>
      <c r="I820" s="125"/>
    </row>
    <row r="821" spans="1:9" ht="24" customHeight="1">
      <c r="A821" s="22"/>
      <c r="B821" s="6" t="s">
        <v>333</v>
      </c>
      <c r="C821" s="6"/>
      <c r="D821" s="6" t="s">
        <v>331</v>
      </c>
      <c r="E821" s="215">
        <v>6</v>
      </c>
      <c r="F821" s="1" t="s">
        <v>85</v>
      </c>
      <c r="G821" s="222"/>
      <c r="H821" s="227"/>
      <c r="I821" s="125"/>
    </row>
    <row r="822" spans="1:9" ht="24" customHeight="1">
      <c r="A822" s="22"/>
      <c r="B822" s="6" t="s">
        <v>90</v>
      </c>
      <c r="C822" s="6"/>
      <c r="D822" s="6"/>
      <c r="E822" s="215">
        <v>1</v>
      </c>
      <c r="F822" s="1" t="s">
        <v>44</v>
      </c>
      <c r="G822" s="222"/>
      <c r="H822" s="227"/>
      <c r="I822" s="125"/>
    </row>
    <row r="823" spans="1:9" ht="24" customHeight="1">
      <c r="A823" s="22"/>
      <c r="B823" s="6" t="s">
        <v>91</v>
      </c>
      <c r="C823" s="6"/>
      <c r="D823" s="6"/>
      <c r="E823" s="215">
        <v>1</v>
      </c>
      <c r="F823" s="1" t="s">
        <v>44</v>
      </c>
      <c r="G823" s="222"/>
      <c r="H823" s="227"/>
      <c r="I823" s="125"/>
    </row>
    <row r="824" spans="1:9" ht="24" customHeight="1">
      <c r="A824" s="22"/>
      <c r="B824" s="6" t="s">
        <v>86</v>
      </c>
      <c r="C824" s="6" t="s">
        <v>185</v>
      </c>
      <c r="D824" s="6"/>
      <c r="E824" s="215">
        <v>4</v>
      </c>
      <c r="F824" s="1" t="s">
        <v>44</v>
      </c>
      <c r="G824" s="222"/>
      <c r="H824" s="227"/>
      <c r="I824" s="129"/>
    </row>
    <row r="825" spans="1:9" ht="24" customHeight="1">
      <c r="A825" s="22"/>
      <c r="B825" s="6"/>
      <c r="C825" s="6"/>
      <c r="D825" s="6"/>
      <c r="E825" s="242"/>
      <c r="F825" s="1"/>
      <c r="G825" s="222"/>
      <c r="H825" s="222"/>
      <c r="I825" s="129"/>
    </row>
    <row r="826" spans="1:9" ht="24" customHeight="1">
      <c r="A826" s="22"/>
      <c r="B826" s="6"/>
      <c r="C826" s="6"/>
      <c r="D826" s="6"/>
      <c r="E826" s="242"/>
      <c r="F826" s="1"/>
      <c r="G826" s="222"/>
      <c r="H826" s="222"/>
      <c r="I826" s="129"/>
    </row>
    <row r="827" spans="1:9" ht="24" customHeight="1">
      <c r="A827" s="22"/>
      <c r="B827" s="6"/>
      <c r="C827" s="6"/>
      <c r="D827" s="6"/>
      <c r="E827" s="242"/>
      <c r="F827" s="1"/>
      <c r="G827" s="231"/>
      <c r="H827" s="231"/>
      <c r="I827" s="129"/>
    </row>
    <row r="828" spans="1:9" ht="24" customHeight="1">
      <c r="A828" s="22"/>
      <c r="B828" s="6"/>
      <c r="C828" s="6"/>
      <c r="D828" s="50"/>
      <c r="E828" s="242"/>
      <c r="F828" s="1"/>
      <c r="G828" s="231"/>
      <c r="H828" s="231"/>
      <c r="I828" s="129"/>
    </row>
    <row r="829" spans="1:9" ht="24" customHeight="1">
      <c r="A829" s="22"/>
      <c r="B829" s="6"/>
      <c r="C829" s="6"/>
      <c r="D829" s="50"/>
      <c r="E829" s="242"/>
      <c r="F829" s="1"/>
      <c r="G829" s="231"/>
      <c r="H829" s="231"/>
      <c r="I829" s="129"/>
    </row>
    <row r="830" spans="1:9" ht="24" customHeight="1">
      <c r="A830" s="22"/>
      <c r="B830" s="6"/>
      <c r="C830" s="6"/>
      <c r="D830" s="6"/>
      <c r="E830" s="242"/>
      <c r="F830" s="1"/>
      <c r="G830" s="231"/>
      <c r="H830" s="222"/>
      <c r="I830" s="125"/>
    </row>
    <row r="831" spans="1:9" ht="24" customHeight="1" thickBot="1">
      <c r="A831" s="157"/>
      <c r="B831" s="153" t="str">
        <f>(A809)&amp;"　計"</f>
        <v>24.運搬費　計</v>
      </c>
      <c r="C831" s="54"/>
      <c r="D831" s="154"/>
      <c r="E831" s="218"/>
      <c r="F831" s="2"/>
      <c r="G831" s="239"/>
      <c r="H831" s="239"/>
      <c r="I831" s="137"/>
    </row>
    <row r="832" spans="1:9" ht="24" customHeight="1">
      <c r="A832" s="20"/>
      <c r="B832" s="20"/>
      <c r="C832" s="20"/>
      <c r="D832" s="20"/>
      <c r="E832" s="19"/>
      <c r="F832" s="19"/>
      <c r="G832" s="58"/>
      <c r="H832" s="72"/>
      <c r="I832" s="56" t="s">
        <v>614</v>
      </c>
    </row>
  </sheetData>
  <mergeCells count="14">
    <mergeCell ref="C483:D483"/>
    <mergeCell ref="B363:G363"/>
    <mergeCell ref="B403:D403"/>
    <mergeCell ref="C451:D451"/>
    <mergeCell ref="C452:D452"/>
    <mergeCell ref="C461:D461"/>
    <mergeCell ref="A757:B757"/>
    <mergeCell ref="B778:C778"/>
    <mergeCell ref="C492:D492"/>
    <mergeCell ref="B519:C519"/>
    <mergeCell ref="B544:C544"/>
    <mergeCell ref="B570:C570"/>
    <mergeCell ref="C646:D646"/>
    <mergeCell ref="B661:C661"/>
  </mergeCells>
  <phoneticPr fontId="2"/>
  <printOptions horizontalCentered="1" verticalCentered="1"/>
  <pageMargins left="0.19685039370078741" right="0.19685039370078741" top="1.3779527559055118" bottom="0.51181102362204722" header="0.51181102362204722" footer="0.51181102362204722"/>
  <pageSetup paperSize="9" scale="80" orientation="landscape" r:id="rId1"/>
  <headerFooter alignWithMargins="0"/>
  <rowBreaks count="37" manualBreakCount="37">
    <brk id="26" max="8" man="1"/>
    <brk id="52" max="8" man="1"/>
    <brk id="78" max="8" man="1"/>
    <brk id="104" max="8" man="1"/>
    <brk id="130" max="8" man="1"/>
    <brk id="156" max="8" man="1"/>
    <brk id="182" max="8" man="1"/>
    <brk id="208" max="8" man="1"/>
    <brk id="234" max="8" man="1"/>
    <brk id="260" max="8" man="1"/>
    <brk id="286" max="8" man="1"/>
    <brk id="312" max="8" man="1"/>
    <brk id="338" max="8" man="1"/>
    <brk id="364" max="8" man="1"/>
    <brk id="390" max="8" man="1"/>
    <brk id="416" max="8" man="1"/>
    <brk id="442" max="8" man="1"/>
    <brk id="468" max="8" man="1"/>
    <brk id="494" max="8" man="1"/>
    <brk id="520" max="8" man="1"/>
    <brk id="546" max="8" man="1"/>
    <brk id="572" max="8" man="1"/>
    <brk id="598" max="8" man="1"/>
    <brk id="624" max="8" man="1"/>
    <brk id="650" max="8" man="1"/>
    <brk id="676" max="8" man="1"/>
    <brk id="702" max="8" man="1"/>
    <brk id="728" max="8" man="1"/>
    <brk id="754" max="8" man="1"/>
    <brk id="780" max="8" man="1"/>
    <brk id="806" max="8" man="1"/>
    <brk id="442" max="8" man="1"/>
    <brk id="338" max="8" man="1"/>
    <brk id="364" max="8" man="1"/>
    <brk id="390" max="8" man="1"/>
    <brk id="416" max="8" man="1"/>
    <brk id="754" max="8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699A05-7CE6-4CA5-9D3A-83B38EEEAA0B}">
  <sheetPr>
    <tabColor rgb="FFFFFF00"/>
  </sheetPr>
  <dimension ref="A1:G105"/>
  <sheetViews>
    <sheetView topLeftCell="A55" zoomScale="80" zoomScaleNormal="80" workbookViewId="0">
      <selection activeCell="K68" sqref="K68"/>
    </sheetView>
  </sheetViews>
  <sheetFormatPr defaultRowHeight="17.25"/>
  <cols>
    <col min="1" max="2" width="24" customWidth="1"/>
    <col min="3" max="4" width="7" customWidth="1"/>
    <col min="5" max="6" width="12.69921875" customWidth="1"/>
    <col min="7" max="7" width="21.69921875" customWidth="1"/>
  </cols>
  <sheetData>
    <row r="1" spans="1:7" ht="27.75" customHeight="1">
      <c r="A1" s="4"/>
      <c r="B1" s="4"/>
      <c r="C1" s="4"/>
      <c r="D1" s="4"/>
      <c r="E1" s="4"/>
      <c r="F1" s="511" t="s">
        <v>618</v>
      </c>
      <c r="G1" s="511"/>
    </row>
    <row r="2" spans="1:7" ht="27.75" customHeight="1">
      <c r="A2" s="179" t="s">
        <v>193</v>
      </c>
      <c r="B2" s="179" t="s">
        <v>194</v>
      </c>
      <c r="C2" s="179" t="s">
        <v>195</v>
      </c>
      <c r="D2" s="179" t="s">
        <v>196</v>
      </c>
      <c r="E2" s="179" t="s">
        <v>197</v>
      </c>
      <c r="F2" s="179" t="s">
        <v>198</v>
      </c>
      <c r="G2" s="179" t="s">
        <v>199</v>
      </c>
    </row>
    <row r="3" spans="1:7" ht="27.75" customHeight="1">
      <c r="A3" s="180" t="s">
        <v>200</v>
      </c>
      <c r="B3" s="180" t="s">
        <v>201</v>
      </c>
      <c r="C3" s="182">
        <v>1</v>
      </c>
      <c r="D3" s="179" t="s">
        <v>97</v>
      </c>
      <c r="E3" s="181" t="s">
        <v>233</v>
      </c>
      <c r="F3" s="181"/>
      <c r="G3" s="180"/>
    </row>
    <row r="4" spans="1:7" ht="27.75" customHeight="1">
      <c r="A4" s="180"/>
      <c r="B4" s="180"/>
      <c r="C4" s="180"/>
      <c r="D4" s="180"/>
      <c r="E4" s="181"/>
      <c r="F4" s="181"/>
      <c r="G4" s="180"/>
    </row>
    <row r="5" spans="1:7" ht="27.75" customHeight="1">
      <c r="A5" s="180" t="s">
        <v>202</v>
      </c>
      <c r="B5" s="180" t="s">
        <v>238</v>
      </c>
      <c r="C5" s="180">
        <v>1.9E-2</v>
      </c>
      <c r="D5" s="179" t="s">
        <v>217</v>
      </c>
      <c r="E5" s="181"/>
      <c r="F5" s="181"/>
      <c r="G5" s="184"/>
    </row>
    <row r="6" spans="1:7" ht="27.75" customHeight="1">
      <c r="A6" s="180" t="s">
        <v>203</v>
      </c>
      <c r="B6" s="185" t="s">
        <v>295</v>
      </c>
      <c r="C6" s="180">
        <v>8.5000000000000006E-2</v>
      </c>
      <c r="D6" s="179" t="s">
        <v>97</v>
      </c>
      <c r="E6" s="181"/>
      <c r="F6" s="181"/>
      <c r="G6" s="184"/>
    </row>
    <row r="7" spans="1:7" ht="27.75" customHeight="1">
      <c r="A7" s="180" t="s">
        <v>204</v>
      </c>
      <c r="B7" s="185" t="s">
        <v>235</v>
      </c>
      <c r="C7" s="180">
        <v>1.7000000000000001E-2</v>
      </c>
      <c r="D7" s="179" t="s">
        <v>97</v>
      </c>
      <c r="E7" s="181"/>
      <c r="F7" s="181"/>
      <c r="G7" s="184"/>
    </row>
    <row r="8" spans="1:7" ht="27.75" customHeight="1">
      <c r="A8" s="180" t="s">
        <v>205</v>
      </c>
      <c r="B8" s="180" t="s">
        <v>216</v>
      </c>
      <c r="C8" s="180">
        <v>2E-3</v>
      </c>
      <c r="D8" s="179" t="s">
        <v>217</v>
      </c>
      <c r="E8" s="181"/>
      <c r="F8" s="181"/>
      <c r="G8" s="184"/>
    </row>
    <row r="9" spans="1:7" ht="27.75" customHeight="1">
      <c r="A9" s="180" t="s">
        <v>206</v>
      </c>
      <c r="B9" s="180" t="s">
        <v>294</v>
      </c>
      <c r="C9" s="182">
        <v>44</v>
      </c>
      <c r="D9" s="179" t="s">
        <v>142</v>
      </c>
      <c r="E9" s="181"/>
      <c r="F9" s="181"/>
      <c r="G9" s="184"/>
    </row>
    <row r="10" spans="1:7" ht="27.75" customHeight="1">
      <c r="A10" s="180" t="s">
        <v>207</v>
      </c>
      <c r="B10" s="180" t="s">
        <v>208</v>
      </c>
      <c r="C10" s="183">
        <v>4.4000000000000004</v>
      </c>
      <c r="D10" s="179" t="s">
        <v>142</v>
      </c>
      <c r="E10" s="181"/>
      <c r="F10" s="181"/>
      <c r="G10" s="184"/>
    </row>
    <row r="11" spans="1:7" ht="27.75" customHeight="1">
      <c r="A11" s="180" t="s">
        <v>209</v>
      </c>
      <c r="B11" s="180" t="s">
        <v>318</v>
      </c>
      <c r="C11" s="180">
        <v>1.65</v>
      </c>
      <c r="D11" s="179" t="s">
        <v>142</v>
      </c>
      <c r="E11" s="181"/>
      <c r="F11" s="181"/>
      <c r="G11" s="184"/>
    </row>
    <row r="12" spans="1:7" ht="27.75" customHeight="1">
      <c r="A12" s="180" t="s">
        <v>210</v>
      </c>
      <c r="B12" s="180" t="s">
        <v>317</v>
      </c>
      <c r="C12" s="180">
        <v>3.85</v>
      </c>
      <c r="D12" s="179" t="s">
        <v>142</v>
      </c>
      <c r="E12" s="181"/>
      <c r="F12" s="181"/>
      <c r="G12" s="184"/>
    </row>
    <row r="13" spans="1:7" ht="27.75" customHeight="1">
      <c r="A13" s="180" t="s">
        <v>211</v>
      </c>
      <c r="B13" s="180" t="s">
        <v>319</v>
      </c>
      <c r="C13" s="180">
        <v>0</v>
      </c>
      <c r="D13" s="179" t="s">
        <v>142</v>
      </c>
      <c r="E13" s="181"/>
      <c r="F13" s="181"/>
      <c r="G13" s="184"/>
    </row>
    <row r="14" spans="1:7" ht="27.75" customHeight="1">
      <c r="A14" s="180" t="s">
        <v>212</v>
      </c>
      <c r="B14" s="180"/>
      <c r="C14" s="180">
        <v>3.2000000000000002E-3</v>
      </c>
      <c r="D14" s="179" t="s">
        <v>49</v>
      </c>
      <c r="E14" s="181"/>
      <c r="F14" s="181"/>
      <c r="G14" s="184"/>
    </row>
    <row r="15" spans="1:7" ht="27.75" customHeight="1">
      <c r="A15" s="180" t="s">
        <v>213</v>
      </c>
      <c r="B15" s="180"/>
      <c r="C15" s="180">
        <v>3.0999999999999999E-3</v>
      </c>
      <c r="D15" s="179" t="s">
        <v>49</v>
      </c>
      <c r="E15" s="181"/>
      <c r="F15" s="181"/>
      <c r="G15" s="180"/>
    </row>
    <row r="16" spans="1:7" ht="27.75" customHeight="1">
      <c r="A16" s="180" t="s">
        <v>214</v>
      </c>
      <c r="B16" s="180"/>
      <c r="C16" s="180">
        <v>6.4000000000000003E-3</v>
      </c>
      <c r="D16" s="179" t="s">
        <v>49</v>
      </c>
      <c r="E16" s="181"/>
      <c r="F16" s="181"/>
      <c r="G16" s="180"/>
    </row>
    <row r="17" spans="1:7" ht="27.75" customHeight="1">
      <c r="A17" s="180"/>
      <c r="B17" s="180"/>
      <c r="C17" s="180"/>
      <c r="D17" s="180"/>
      <c r="E17" s="181"/>
      <c r="F17" s="181"/>
      <c r="G17" s="180"/>
    </row>
    <row r="18" spans="1:7" ht="27.75" customHeight="1">
      <c r="A18" s="180"/>
      <c r="B18" s="180"/>
      <c r="C18" s="180"/>
      <c r="D18" s="180"/>
      <c r="E18" s="181"/>
      <c r="F18" s="181"/>
      <c r="G18" s="180"/>
    </row>
    <row r="19" spans="1:7" ht="27.75" customHeight="1">
      <c r="A19" s="180" t="s">
        <v>218</v>
      </c>
      <c r="B19" s="180" t="s">
        <v>215</v>
      </c>
      <c r="C19" s="180"/>
      <c r="D19" s="180"/>
      <c r="E19" s="181"/>
      <c r="F19" s="181"/>
      <c r="G19" s="180"/>
    </row>
    <row r="20" spans="1:7" ht="27.75" customHeight="1">
      <c r="A20" s="180"/>
      <c r="B20" s="180"/>
      <c r="C20" s="180"/>
      <c r="D20" s="180"/>
      <c r="E20" s="181"/>
      <c r="F20" s="181"/>
      <c r="G20" s="180"/>
    </row>
    <row r="22" spans="1:7" ht="27.75" customHeight="1">
      <c r="A22" s="4"/>
      <c r="B22" s="4"/>
      <c r="C22" s="4"/>
      <c r="D22" s="4"/>
      <c r="E22" s="4"/>
      <c r="F22" s="511" t="s">
        <v>619</v>
      </c>
      <c r="G22" s="511"/>
    </row>
    <row r="23" spans="1:7" ht="27.75" customHeight="1">
      <c r="A23" s="179" t="s">
        <v>193</v>
      </c>
      <c r="B23" s="179" t="s">
        <v>194</v>
      </c>
      <c r="C23" s="179" t="s">
        <v>195</v>
      </c>
      <c r="D23" s="179" t="s">
        <v>196</v>
      </c>
      <c r="E23" s="179" t="s">
        <v>197</v>
      </c>
      <c r="F23" s="179" t="s">
        <v>198</v>
      </c>
      <c r="G23" s="179" t="s">
        <v>199</v>
      </c>
    </row>
    <row r="24" spans="1:7" ht="27.75" customHeight="1">
      <c r="A24" s="180" t="s">
        <v>200</v>
      </c>
      <c r="B24" s="180" t="s">
        <v>234</v>
      </c>
      <c r="C24" s="182">
        <v>1</v>
      </c>
      <c r="D24" s="179" t="s">
        <v>97</v>
      </c>
      <c r="E24" s="181" t="s">
        <v>233</v>
      </c>
      <c r="F24" s="181"/>
      <c r="G24" s="180"/>
    </row>
    <row r="25" spans="1:7" ht="27.75" customHeight="1">
      <c r="A25" s="180"/>
      <c r="B25" s="180"/>
      <c r="C25" s="180"/>
      <c r="D25" s="180"/>
      <c r="E25" s="181"/>
      <c r="F25" s="181"/>
      <c r="G25" s="180"/>
    </row>
    <row r="26" spans="1:7" ht="27.75" customHeight="1">
      <c r="A26" s="180" t="s">
        <v>202</v>
      </c>
      <c r="B26" s="180" t="s">
        <v>296</v>
      </c>
      <c r="C26" s="180">
        <v>2.1999999999999999E-2</v>
      </c>
      <c r="D26" s="179" t="s">
        <v>217</v>
      </c>
      <c r="E26" s="181"/>
      <c r="F26" s="181"/>
      <c r="G26" s="184"/>
    </row>
    <row r="27" spans="1:7" ht="27.75" customHeight="1">
      <c r="A27" s="180" t="s">
        <v>203</v>
      </c>
      <c r="B27" s="185" t="s">
        <v>295</v>
      </c>
      <c r="C27" s="186">
        <v>0.08</v>
      </c>
      <c r="D27" s="179" t="s">
        <v>97</v>
      </c>
      <c r="E27" s="181"/>
      <c r="F27" s="181"/>
      <c r="G27" s="184"/>
    </row>
    <row r="28" spans="1:7" ht="27.75" customHeight="1">
      <c r="A28" s="180" t="s">
        <v>204</v>
      </c>
      <c r="B28" s="185" t="s">
        <v>235</v>
      </c>
      <c r="C28" s="180">
        <v>1.7000000000000001E-2</v>
      </c>
      <c r="D28" s="179" t="s">
        <v>97</v>
      </c>
      <c r="E28" s="181"/>
      <c r="F28" s="181"/>
      <c r="G28" s="184"/>
    </row>
    <row r="29" spans="1:7" ht="27.75" customHeight="1">
      <c r="A29" s="180" t="s">
        <v>205</v>
      </c>
      <c r="B29" s="180" t="s">
        <v>236</v>
      </c>
      <c r="C29" s="180">
        <v>3.0000000000000001E-3</v>
      </c>
      <c r="D29" s="179" t="s">
        <v>217</v>
      </c>
      <c r="E29" s="181"/>
      <c r="F29" s="181"/>
      <c r="G29" s="184"/>
    </row>
    <row r="30" spans="1:7" ht="27.75" customHeight="1">
      <c r="A30" s="180" t="s">
        <v>206</v>
      </c>
      <c r="B30" s="180" t="s">
        <v>294</v>
      </c>
      <c r="C30" s="182">
        <v>11.4</v>
      </c>
      <c r="D30" s="179" t="s">
        <v>142</v>
      </c>
      <c r="E30" s="181"/>
      <c r="F30" s="181"/>
      <c r="G30" s="184"/>
    </row>
    <row r="31" spans="1:7" ht="27.75" customHeight="1">
      <c r="A31" s="180" t="s">
        <v>207</v>
      </c>
      <c r="B31" s="180" t="s">
        <v>208</v>
      </c>
      <c r="C31" s="183">
        <v>2.2799999999999998</v>
      </c>
      <c r="D31" s="179" t="s">
        <v>142</v>
      </c>
      <c r="E31" s="181"/>
      <c r="F31" s="181"/>
      <c r="G31" s="184"/>
    </row>
    <row r="32" spans="1:7" ht="27.75" customHeight="1">
      <c r="A32" s="180" t="s">
        <v>209</v>
      </c>
      <c r="B32" s="180" t="s">
        <v>318</v>
      </c>
      <c r="C32" s="180">
        <v>0.86</v>
      </c>
      <c r="D32" s="179" t="s">
        <v>142</v>
      </c>
      <c r="E32" s="181"/>
      <c r="F32" s="181"/>
      <c r="G32" s="184"/>
    </row>
    <row r="33" spans="1:7" ht="27.75" customHeight="1">
      <c r="A33" s="180" t="s">
        <v>210</v>
      </c>
      <c r="B33" s="180" t="s">
        <v>317</v>
      </c>
      <c r="C33" s="183">
        <v>2</v>
      </c>
      <c r="D33" s="179" t="s">
        <v>142</v>
      </c>
      <c r="E33" s="181"/>
      <c r="F33" s="181"/>
      <c r="G33" s="184"/>
    </row>
    <row r="34" spans="1:7" ht="27.75" customHeight="1">
      <c r="A34" s="180" t="s">
        <v>211</v>
      </c>
      <c r="B34" s="180" t="s">
        <v>319</v>
      </c>
      <c r="C34" s="180">
        <v>0.56999999999999995</v>
      </c>
      <c r="D34" s="179" t="s">
        <v>142</v>
      </c>
      <c r="E34" s="181"/>
      <c r="F34" s="181"/>
      <c r="G34" s="184"/>
    </row>
    <row r="35" spans="1:7" ht="27.75" customHeight="1">
      <c r="A35" s="180" t="s">
        <v>212</v>
      </c>
      <c r="B35" s="180"/>
      <c r="C35" s="180">
        <v>2.7000000000000001E-3</v>
      </c>
      <c r="D35" s="179" t="s">
        <v>49</v>
      </c>
      <c r="E35" s="181"/>
      <c r="F35" s="181"/>
      <c r="G35" s="184"/>
    </row>
    <row r="36" spans="1:7" ht="27.75" customHeight="1">
      <c r="A36" s="180" t="s">
        <v>213</v>
      </c>
      <c r="B36" s="180"/>
      <c r="C36" s="180">
        <v>2.7000000000000001E-3</v>
      </c>
      <c r="D36" s="179" t="s">
        <v>49</v>
      </c>
      <c r="E36" s="181"/>
      <c r="F36" s="181"/>
      <c r="G36" s="180"/>
    </row>
    <row r="37" spans="1:7" ht="27.75" customHeight="1">
      <c r="A37" s="180" t="s">
        <v>214</v>
      </c>
      <c r="B37" s="180"/>
      <c r="C37" s="187">
        <v>6.0000000000000001E-3</v>
      </c>
      <c r="D37" s="179" t="s">
        <v>49</v>
      </c>
      <c r="E37" s="181"/>
      <c r="F37" s="181"/>
      <c r="G37" s="180"/>
    </row>
    <row r="38" spans="1:7" ht="27.75" customHeight="1">
      <c r="A38" s="180"/>
      <c r="B38" s="180"/>
      <c r="C38" s="180"/>
      <c r="D38" s="180"/>
      <c r="E38" s="181"/>
      <c r="F38" s="181"/>
      <c r="G38" s="180"/>
    </row>
    <row r="39" spans="1:7" ht="27.75" customHeight="1">
      <c r="A39" s="180"/>
      <c r="B39" s="180"/>
      <c r="C39" s="180"/>
      <c r="D39" s="180"/>
      <c r="E39" s="181"/>
      <c r="F39" s="181"/>
      <c r="G39" s="180"/>
    </row>
    <row r="40" spans="1:7" ht="27.75" customHeight="1">
      <c r="A40" s="180" t="s">
        <v>218</v>
      </c>
      <c r="B40" s="180" t="s">
        <v>237</v>
      </c>
      <c r="C40" s="180"/>
      <c r="D40" s="180"/>
      <c r="E40" s="181"/>
      <c r="F40" s="181"/>
      <c r="G40" s="180"/>
    </row>
    <row r="41" spans="1:7" ht="27.75" customHeight="1">
      <c r="A41" s="180"/>
      <c r="B41" s="180"/>
      <c r="C41" s="180"/>
      <c r="D41" s="180"/>
      <c r="E41" s="181"/>
      <c r="F41" s="181"/>
      <c r="G41" s="180"/>
    </row>
    <row r="43" spans="1:7" ht="27.75" customHeight="1">
      <c r="A43" s="4"/>
      <c r="B43" s="4"/>
      <c r="C43" s="4"/>
      <c r="D43" s="4"/>
      <c r="E43" s="4"/>
      <c r="F43" s="511" t="s">
        <v>620</v>
      </c>
      <c r="G43" s="511"/>
    </row>
    <row r="44" spans="1:7" ht="27.75" customHeight="1">
      <c r="A44" s="179" t="s">
        <v>193</v>
      </c>
      <c r="B44" s="179" t="s">
        <v>194</v>
      </c>
      <c r="C44" s="179" t="s">
        <v>195</v>
      </c>
      <c r="D44" s="179" t="s">
        <v>196</v>
      </c>
      <c r="E44" s="179" t="s">
        <v>197</v>
      </c>
      <c r="F44" s="179" t="s">
        <v>198</v>
      </c>
      <c r="G44" s="179" t="s">
        <v>199</v>
      </c>
    </row>
    <row r="45" spans="1:7" ht="27.75" customHeight="1">
      <c r="A45" s="180" t="s">
        <v>239</v>
      </c>
      <c r="B45" s="180" t="s">
        <v>240</v>
      </c>
      <c r="C45" s="182">
        <v>1</v>
      </c>
      <c r="D45" s="179" t="s">
        <v>97</v>
      </c>
      <c r="E45" s="181" t="s">
        <v>233</v>
      </c>
      <c r="F45" s="181"/>
      <c r="G45" s="180"/>
    </row>
    <row r="46" spans="1:7" ht="27.75" customHeight="1">
      <c r="A46" s="180"/>
      <c r="B46" s="180"/>
      <c r="C46" s="180"/>
      <c r="D46" s="180"/>
      <c r="E46" s="181"/>
      <c r="F46" s="181"/>
      <c r="G46" s="180"/>
    </row>
    <row r="47" spans="1:7" ht="27.75" customHeight="1">
      <c r="A47" s="180" t="s">
        <v>202</v>
      </c>
      <c r="B47" s="180" t="s">
        <v>241</v>
      </c>
      <c r="C47" s="180">
        <v>3.4000000000000002E-2</v>
      </c>
      <c r="D47" s="179" t="s">
        <v>217</v>
      </c>
      <c r="E47" s="181"/>
      <c r="F47" s="181"/>
      <c r="G47" s="184"/>
    </row>
    <row r="48" spans="1:7" ht="27.75" customHeight="1">
      <c r="A48" s="180" t="s">
        <v>203</v>
      </c>
      <c r="B48" s="185" t="s">
        <v>295</v>
      </c>
      <c r="C48" s="186">
        <v>0.11899999999999999</v>
      </c>
      <c r="D48" s="179" t="s">
        <v>97</v>
      </c>
      <c r="E48" s="181"/>
      <c r="F48" s="181"/>
      <c r="G48" s="184"/>
    </row>
    <row r="49" spans="1:7" ht="27.75" customHeight="1">
      <c r="A49" s="180" t="s">
        <v>204</v>
      </c>
      <c r="B49" s="185" t="s">
        <v>235</v>
      </c>
      <c r="C49" s="180">
        <v>2.5999999999999999E-2</v>
      </c>
      <c r="D49" s="179" t="s">
        <v>97</v>
      </c>
      <c r="E49" s="181"/>
      <c r="F49" s="181"/>
      <c r="G49" s="184"/>
    </row>
    <row r="50" spans="1:7" ht="27.75" customHeight="1">
      <c r="A50" s="180" t="s">
        <v>205</v>
      </c>
      <c r="B50" s="180" t="s">
        <v>236</v>
      </c>
      <c r="C50" s="180">
        <v>6.0000000000000001E-3</v>
      </c>
      <c r="D50" s="179" t="s">
        <v>217</v>
      </c>
      <c r="E50" s="181"/>
      <c r="F50" s="181"/>
      <c r="G50" s="184"/>
    </row>
    <row r="51" spans="1:7" ht="27.75" customHeight="1">
      <c r="A51" s="180" t="s">
        <v>206</v>
      </c>
      <c r="B51" s="180" t="s">
        <v>294</v>
      </c>
      <c r="C51" s="182">
        <v>5.8</v>
      </c>
      <c r="D51" s="179" t="s">
        <v>142</v>
      </c>
      <c r="E51" s="181"/>
      <c r="F51" s="181"/>
      <c r="G51" s="184"/>
    </row>
    <row r="52" spans="1:7" ht="27.75" customHeight="1">
      <c r="A52" s="180" t="s">
        <v>207</v>
      </c>
      <c r="B52" s="180" t="s">
        <v>297</v>
      </c>
      <c r="C52" s="183">
        <v>1.1599999999999999</v>
      </c>
      <c r="D52" s="179" t="s">
        <v>142</v>
      </c>
      <c r="E52" s="181"/>
      <c r="F52" s="181"/>
      <c r="G52" s="184"/>
    </row>
    <row r="53" spans="1:7" ht="27.75" customHeight="1">
      <c r="A53" s="180" t="s">
        <v>209</v>
      </c>
      <c r="B53" s="180" t="s">
        <v>318</v>
      </c>
      <c r="C53" s="180">
        <v>0.44</v>
      </c>
      <c r="D53" s="179" t="s">
        <v>142</v>
      </c>
      <c r="E53" s="181"/>
      <c r="F53" s="181"/>
      <c r="G53" s="184"/>
    </row>
    <row r="54" spans="1:7" ht="27.75" customHeight="1">
      <c r="A54" s="180" t="s">
        <v>210</v>
      </c>
      <c r="B54" s="180" t="s">
        <v>317</v>
      </c>
      <c r="C54" s="180">
        <v>1.02</v>
      </c>
      <c r="D54" s="179" t="s">
        <v>142</v>
      </c>
      <c r="E54" s="181"/>
      <c r="F54" s="181"/>
      <c r="G54" s="184"/>
    </row>
    <row r="55" spans="1:7" ht="27.75" customHeight="1">
      <c r="A55" s="180" t="s">
        <v>211</v>
      </c>
      <c r="B55" s="180" t="s">
        <v>319</v>
      </c>
      <c r="C55" s="180">
        <v>0.28999999999999998</v>
      </c>
      <c r="D55" s="179" t="s">
        <v>142</v>
      </c>
      <c r="E55" s="181"/>
      <c r="F55" s="181"/>
      <c r="G55" s="184"/>
    </row>
    <row r="56" spans="1:7" ht="27.75" customHeight="1">
      <c r="A56" s="180" t="s">
        <v>212</v>
      </c>
      <c r="B56" s="180"/>
      <c r="C56" s="180">
        <v>2.3999999999999998E-3</v>
      </c>
      <c r="D56" s="179" t="s">
        <v>49</v>
      </c>
      <c r="E56" s="181"/>
      <c r="F56" s="181"/>
      <c r="G56" s="184"/>
    </row>
    <row r="57" spans="1:7" ht="27.75" customHeight="1">
      <c r="A57" s="180" t="s">
        <v>213</v>
      </c>
      <c r="B57" s="180"/>
      <c r="C57" s="180">
        <v>2.5000000000000001E-3</v>
      </c>
      <c r="D57" s="179" t="s">
        <v>49</v>
      </c>
      <c r="E57" s="181"/>
      <c r="F57" s="181"/>
      <c r="G57" s="180"/>
    </row>
    <row r="58" spans="1:7" ht="27.75" customHeight="1">
      <c r="A58" s="180" t="s">
        <v>214</v>
      </c>
      <c r="B58" s="180"/>
      <c r="C58" s="187">
        <v>5.5999999999999999E-3</v>
      </c>
      <c r="D58" s="179" t="s">
        <v>49</v>
      </c>
      <c r="E58" s="181"/>
      <c r="F58" s="181"/>
      <c r="G58" s="180"/>
    </row>
    <row r="59" spans="1:7" ht="27.75" customHeight="1">
      <c r="A59" s="180"/>
      <c r="B59" s="180"/>
      <c r="C59" s="180"/>
      <c r="D59" s="180"/>
      <c r="E59" s="181"/>
      <c r="F59" s="181"/>
      <c r="G59" s="180"/>
    </row>
    <row r="60" spans="1:7" ht="27.75" customHeight="1">
      <c r="A60" s="180"/>
      <c r="B60" s="180"/>
      <c r="C60" s="180"/>
      <c r="D60" s="180"/>
      <c r="E60" s="181"/>
      <c r="F60" s="181"/>
      <c r="G60" s="180"/>
    </row>
    <row r="61" spans="1:7" ht="27.75" customHeight="1">
      <c r="A61" s="180" t="s">
        <v>218</v>
      </c>
      <c r="B61" s="180" t="s">
        <v>242</v>
      </c>
      <c r="C61" s="180"/>
      <c r="D61" s="180"/>
      <c r="E61" s="181"/>
      <c r="F61" s="181"/>
      <c r="G61" s="180"/>
    </row>
    <row r="62" spans="1:7" ht="27.75" customHeight="1">
      <c r="A62" s="180"/>
      <c r="B62" s="180"/>
      <c r="C62" s="180"/>
      <c r="D62" s="180"/>
      <c r="E62" s="181"/>
      <c r="F62" s="181"/>
      <c r="G62" s="180"/>
    </row>
    <row r="64" spans="1:7" ht="27.75" customHeight="1">
      <c r="A64" s="4"/>
      <c r="B64" s="4"/>
      <c r="C64" s="4"/>
      <c r="D64" s="4"/>
      <c r="E64" s="4"/>
      <c r="F64" s="511" t="s">
        <v>621</v>
      </c>
      <c r="G64" s="511"/>
    </row>
    <row r="65" spans="1:7" ht="27.75" customHeight="1">
      <c r="A65" s="179" t="s">
        <v>193</v>
      </c>
      <c r="B65" s="179" t="s">
        <v>194</v>
      </c>
      <c r="C65" s="179" t="s">
        <v>195</v>
      </c>
      <c r="D65" s="179" t="s">
        <v>196</v>
      </c>
      <c r="E65" s="179" t="s">
        <v>197</v>
      </c>
      <c r="F65" s="179" t="s">
        <v>198</v>
      </c>
      <c r="G65" s="179" t="s">
        <v>199</v>
      </c>
    </row>
    <row r="66" spans="1:7" ht="27.75" customHeight="1">
      <c r="A66" s="180" t="s">
        <v>239</v>
      </c>
      <c r="B66" s="180" t="s">
        <v>243</v>
      </c>
      <c r="C66" s="182">
        <v>1</v>
      </c>
      <c r="D66" s="179" t="s">
        <v>97</v>
      </c>
      <c r="E66" s="181" t="s">
        <v>233</v>
      </c>
      <c r="F66" s="181"/>
      <c r="G66" s="180"/>
    </row>
    <row r="67" spans="1:7" ht="27.75" customHeight="1">
      <c r="A67" s="180"/>
      <c r="B67" s="180"/>
      <c r="C67" s="180"/>
      <c r="D67" s="180"/>
      <c r="E67" s="181"/>
      <c r="F67" s="181"/>
      <c r="G67" s="180"/>
    </row>
    <row r="68" spans="1:7" ht="27.75" customHeight="1">
      <c r="A68" s="180" t="s">
        <v>202</v>
      </c>
      <c r="B68" s="180" t="s">
        <v>245</v>
      </c>
      <c r="C68" s="180">
        <v>8.9999999999999993E-3</v>
      </c>
      <c r="D68" s="179" t="s">
        <v>217</v>
      </c>
      <c r="E68" s="181"/>
      <c r="F68" s="181"/>
      <c r="G68" s="184"/>
    </row>
    <row r="69" spans="1:7" ht="27.75" customHeight="1">
      <c r="A69" s="180" t="s">
        <v>203</v>
      </c>
      <c r="B69" s="185" t="s">
        <v>247</v>
      </c>
      <c r="C69" s="186">
        <v>0.11899999999999999</v>
      </c>
      <c r="D69" s="179" t="s">
        <v>97</v>
      </c>
      <c r="E69" s="181"/>
      <c r="F69" s="181"/>
      <c r="G69" s="184"/>
    </row>
    <row r="70" spans="1:7" ht="27.75" customHeight="1">
      <c r="A70" s="180" t="s">
        <v>204</v>
      </c>
      <c r="B70" s="185" t="s">
        <v>246</v>
      </c>
      <c r="C70" s="180">
        <v>2.5999999999999999E-2</v>
      </c>
      <c r="D70" s="179" t="s">
        <v>97</v>
      </c>
      <c r="E70" s="181"/>
      <c r="F70" s="181"/>
      <c r="G70" s="184"/>
    </row>
    <row r="71" spans="1:7" ht="27.75" customHeight="1">
      <c r="A71" s="180" t="s">
        <v>205</v>
      </c>
      <c r="B71" s="180" t="s">
        <v>236</v>
      </c>
      <c r="C71" s="180">
        <v>2E-3</v>
      </c>
      <c r="D71" s="179" t="s">
        <v>217</v>
      </c>
      <c r="E71" s="181"/>
      <c r="F71" s="181"/>
      <c r="G71" s="180"/>
    </row>
    <row r="72" spans="1:7" ht="27.75" customHeight="1">
      <c r="A72" s="180" t="s">
        <v>206</v>
      </c>
      <c r="B72" s="180" t="s">
        <v>294</v>
      </c>
      <c r="C72" s="182">
        <v>3.1</v>
      </c>
      <c r="D72" s="179" t="s">
        <v>142</v>
      </c>
      <c r="E72" s="181"/>
      <c r="F72" s="181"/>
      <c r="G72" s="184"/>
    </row>
    <row r="73" spans="1:7" ht="27.75" customHeight="1">
      <c r="A73" s="180" t="s">
        <v>207</v>
      </c>
      <c r="B73" s="180" t="s">
        <v>297</v>
      </c>
      <c r="C73" s="183">
        <v>0.61</v>
      </c>
      <c r="D73" s="179" t="s">
        <v>142</v>
      </c>
      <c r="E73" s="181"/>
      <c r="F73" s="181"/>
      <c r="G73" s="184"/>
    </row>
    <row r="74" spans="1:7" ht="27.75" customHeight="1">
      <c r="A74" s="180" t="s">
        <v>209</v>
      </c>
      <c r="B74" s="180" t="s">
        <v>318</v>
      </c>
      <c r="C74" s="180">
        <v>0.23</v>
      </c>
      <c r="D74" s="179" t="s">
        <v>142</v>
      </c>
      <c r="E74" s="181"/>
      <c r="F74" s="181"/>
      <c r="G74" s="184"/>
    </row>
    <row r="75" spans="1:7" ht="27.75" customHeight="1">
      <c r="A75" s="180" t="s">
        <v>210</v>
      </c>
      <c r="B75" s="180" t="s">
        <v>317</v>
      </c>
      <c r="C75" s="180">
        <v>0.54</v>
      </c>
      <c r="D75" s="179" t="s">
        <v>142</v>
      </c>
      <c r="E75" s="181"/>
      <c r="F75" s="181"/>
      <c r="G75" s="184"/>
    </row>
    <row r="76" spans="1:7" ht="27.75" customHeight="1">
      <c r="A76" s="180" t="s">
        <v>211</v>
      </c>
      <c r="B76" s="180" t="s">
        <v>319</v>
      </c>
      <c r="C76" s="180">
        <v>0.15</v>
      </c>
      <c r="D76" s="179" t="s">
        <v>142</v>
      </c>
      <c r="E76" s="181"/>
      <c r="F76" s="181"/>
      <c r="G76" s="184"/>
    </row>
    <row r="77" spans="1:7" ht="27.75" customHeight="1">
      <c r="A77" s="180" t="s">
        <v>212</v>
      </c>
      <c r="B77" s="180"/>
      <c r="C77" s="180">
        <v>2E-3</v>
      </c>
      <c r="D77" s="179" t="s">
        <v>49</v>
      </c>
      <c r="E77" s="181"/>
      <c r="F77" s="181"/>
      <c r="G77" s="184"/>
    </row>
    <row r="78" spans="1:7" ht="27.75" customHeight="1">
      <c r="A78" s="180" t="s">
        <v>213</v>
      </c>
      <c r="B78" s="180"/>
      <c r="C78" s="180">
        <v>2.0999999999999999E-3</v>
      </c>
      <c r="D78" s="179" t="s">
        <v>49</v>
      </c>
      <c r="E78" s="181"/>
      <c r="F78" s="181"/>
      <c r="G78" s="180"/>
    </row>
    <row r="79" spans="1:7" ht="27.75" customHeight="1">
      <c r="A79" s="180" t="s">
        <v>214</v>
      </c>
      <c r="B79" s="180"/>
      <c r="C79" s="187">
        <v>5.1999999999999998E-3</v>
      </c>
      <c r="D79" s="179" t="s">
        <v>49</v>
      </c>
      <c r="E79" s="181"/>
      <c r="F79" s="181"/>
      <c r="G79" s="180"/>
    </row>
    <row r="80" spans="1:7" ht="27.75" customHeight="1">
      <c r="A80" s="180"/>
      <c r="B80" s="180"/>
      <c r="C80" s="180"/>
      <c r="D80" s="180"/>
      <c r="E80" s="181"/>
      <c r="F80" s="181"/>
      <c r="G80" s="180"/>
    </row>
    <row r="81" spans="1:7" ht="27.75" customHeight="1">
      <c r="A81" s="180"/>
      <c r="B81" s="180"/>
      <c r="C81" s="180"/>
      <c r="D81" s="180"/>
      <c r="E81" s="181"/>
      <c r="F81" s="181"/>
      <c r="G81" s="180"/>
    </row>
    <row r="82" spans="1:7" ht="27.75" customHeight="1">
      <c r="A82" s="180" t="s">
        <v>218</v>
      </c>
      <c r="B82" s="180" t="s">
        <v>244</v>
      </c>
      <c r="C82" s="180"/>
      <c r="D82" s="180"/>
      <c r="E82" s="181"/>
      <c r="F82" s="181"/>
      <c r="G82" s="180"/>
    </row>
    <row r="83" spans="1:7" ht="27.75" customHeight="1">
      <c r="A83" s="180"/>
      <c r="B83" s="180"/>
      <c r="C83" s="180"/>
      <c r="D83" s="180"/>
      <c r="E83" s="181"/>
      <c r="F83" s="181"/>
      <c r="G83" s="180"/>
    </row>
    <row r="86" spans="1:7" ht="29.25" customHeight="1"/>
    <row r="87" spans="1:7" ht="27.75" customHeight="1">
      <c r="A87" s="68"/>
      <c r="B87" s="68"/>
      <c r="C87" s="512"/>
      <c r="D87" s="512"/>
      <c r="E87" s="512"/>
      <c r="F87" s="512"/>
      <c r="G87" s="68"/>
    </row>
    <row r="88" spans="1:7" ht="27.75" customHeight="1">
      <c r="A88" s="68"/>
      <c r="B88" s="4"/>
      <c r="C88" s="510"/>
      <c r="D88" s="510"/>
      <c r="E88" s="509"/>
      <c r="F88" s="509"/>
      <c r="G88" s="201"/>
    </row>
    <row r="89" spans="1:7" ht="27.75" customHeight="1">
      <c r="A89" s="68"/>
      <c r="B89" s="4"/>
      <c r="C89" s="510"/>
      <c r="D89" s="510"/>
      <c r="E89" s="509"/>
      <c r="F89" s="509"/>
      <c r="G89" s="201"/>
    </row>
    <row r="90" spans="1:7" ht="27.75" customHeight="1">
      <c r="A90" s="68"/>
      <c r="B90" s="4"/>
      <c r="C90" s="510"/>
      <c r="D90" s="510"/>
      <c r="E90" s="509"/>
      <c r="F90" s="509"/>
      <c r="G90" s="202"/>
    </row>
    <row r="91" spans="1:7" ht="27.75" customHeight="1">
      <c r="A91" s="68"/>
      <c r="B91" s="47"/>
      <c r="C91" s="510"/>
      <c r="D91" s="510"/>
      <c r="E91" s="509"/>
      <c r="F91" s="509"/>
      <c r="G91" s="202"/>
    </row>
    <row r="92" spans="1:7" ht="27.75" customHeight="1">
      <c r="A92" s="4"/>
      <c r="B92" s="47"/>
      <c r="C92" s="510"/>
      <c r="D92" s="510"/>
      <c r="E92" s="509"/>
      <c r="F92" s="509"/>
      <c r="G92" s="202"/>
    </row>
    <row r="93" spans="1:7" ht="27.75" customHeight="1">
      <c r="A93" s="4"/>
      <c r="B93" s="4"/>
      <c r="C93" s="4"/>
      <c r="D93" s="68"/>
      <c r="E93" s="509"/>
      <c r="F93" s="509"/>
      <c r="G93" s="4"/>
    </row>
    <row r="94" spans="1:7" ht="27.75" customHeight="1">
      <c r="A94" s="4"/>
      <c r="B94" s="4"/>
      <c r="C94" s="188"/>
      <c r="D94" s="68"/>
      <c r="E94" s="509"/>
      <c r="F94" s="509"/>
      <c r="G94" s="4"/>
    </row>
    <row r="95" spans="1:7" ht="27.75" customHeight="1">
      <c r="A95" s="4"/>
      <c r="B95" s="4"/>
      <c r="C95" s="189"/>
      <c r="D95" s="68"/>
      <c r="E95" s="509"/>
      <c r="F95" s="509"/>
      <c r="G95" s="190"/>
    </row>
    <row r="96" spans="1:7" ht="27.75" customHeight="1">
      <c r="A96" s="4"/>
      <c r="B96" s="4"/>
      <c r="C96" s="4"/>
      <c r="D96" s="68"/>
      <c r="E96" s="509"/>
      <c r="F96" s="509"/>
      <c r="G96" s="4"/>
    </row>
    <row r="97" spans="1:7" ht="27.75" customHeight="1">
      <c r="A97" s="4"/>
      <c r="B97" s="4"/>
      <c r="C97" s="4"/>
      <c r="D97" s="68"/>
      <c r="E97" s="509"/>
      <c r="F97" s="509"/>
      <c r="G97" s="4"/>
    </row>
    <row r="98" spans="1:7" ht="27.75" customHeight="1">
      <c r="A98" s="4"/>
      <c r="B98" s="4"/>
      <c r="C98" s="4"/>
      <c r="D98" s="68"/>
      <c r="E98" s="509"/>
      <c r="F98" s="509"/>
      <c r="G98" s="4"/>
    </row>
    <row r="99" spans="1:7" ht="27.75" customHeight="1">
      <c r="A99" s="4"/>
      <c r="B99" s="4"/>
      <c r="C99" s="4"/>
      <c r="D99" s="68"/>
      <c r="E99" s="191"/>
      <c r="F99" s="191"/>
      <c r="G99" s="4"/>
    </row>
    <row r="100" spans="1:7" ht="27.75" customHeight="1">
      <c r="A100" s="4"/>
      <c r="B100" s="4"/>
      <c r="C100" s="4"/>
      <c r="D100" s="68"/>
      <c r="E100" s="191"/>
      <c r="F100" s="191"/>
      <c r="G100" s="4"/>
    </row>
    <row r="101" spans="1:7" ht="27.75" customHeight="1">
      <c r="A101" s="4"/>
      <c r="B101" s="4"/>
      <c r="C101" s="192"/>
      <c r="D101" s="68"/>
      <c r="E101" s="191"/>
      <c r="F101" s="191"/>
      <c r="G101" s="4"/>
    </row>
    <row r="102" spans="1:7" ht="27.75" customHeight="1">
      <c r="A102" s="4"/>
      <c r="B102" s="4"/>
      <c r="C102" s="4"/>
      <c r="D102" s="4"/>
      <c r="E102" s="191"/>
      <c r="F102" s="191"/>
      <c r="G102" s="4"/>
    </row>
    <row r="103" spans="1:7" ht="27.75" customHeight="1">
      <c r="A103" s="4"/>
      <c r="B103" s="4"/>
      <c r="C103" s="4"/>
      <c r="D103" s="4"/>
      <c r="E103" s="191"/>
      <c r="F103" s="191"/>
      <c r="G103" s="4"/>
    </row>
    <row r="104" spans="1:7" ht="27.75" customHeight="1">
      <c r="A104" s="4"/>
      <c r="B104" s="4"/>
      <c r="C104" s="4"/>
      <c r="D104" s="4"/>
      <c r="E104" s="191"/>
      <c r="F104" s="191"/>
      <c r="G104" s="4"/>
    </row>
    <row r="105" spans="1:7" ht="27.75" customHeight="1">
      <c r="A105" s="4"/>
      <c r="B105" s="4"/>
      <c r="C105" s="4"/>
      <c r="D105" s="4"/>
      <c r="E105" s="191"/>
      <c r="F105" s="191"/>
      <c r="G105" s="4"/>
    </row>
  </sheetData>
  <mergeCells count="22">
    <mergeCell ref="F1:G1"/>
    <mergeCell ref="F22:G22"/>
    <mergeCell ref="F43:G43"/>
    <mergeCell ref="F64:G64"/>
    <mergeCell ref="C87:D87"/>
    <mergeCell ref="E87:F87"/>
    <mergeCell ref="C88:D88"/>
    <mergeCell ref="E88:F88"/>
    <mergeCell ref="C89:D89"/>
    <mergeCell ref="E89:F89"/>
    <mergeCell ref="C90:D90"/>
    <mergeCell ref="E90:F90"/>
    <mergeCell ref="E95:F95"/>
    <mergeCell ref="E96:F96"/>
    <mergeCell ref="E97:F97"/>
    <mergeCell ref="E98:F98"/>
    <mergeCell ref="C91:D91"/>
    <mergeCell ref="E91:F91"/>
    <mergeCell ref="C92:D92"/>
    <mergeCell ref="E92:F92"/>
    <mergeCell ref="E93:F93"/>
    <mergeCell ref="E94:F94"/>
  </mergeCells>
  <phoneticPr fontId="2"/>
  <printOptions horizontalCentered="1" verticalCentered="1"/>
  <pageMargins left="0.31496062992125984" right="0.31496062992125984" top="0.55118110236220474" bottom="0.55118110236220474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4</vt:i4>
      </vt:variant>
      <vt:variant>
        <vt:lpstr>名前付き一覧</vt:lpstr>
      </vt:variant>
      <vt:variant>
        <vt:i4>3</vt:i4>
      </vt:variant>
    </vt:vector>
  </HeadingPairs>
  <TitlesOfParts>
    <vt:vector size="7" baseType="lpstr">
      <vt:lpstr>鑑</vt:lpstr>
      <vt:lpstr>藤崎町工事設計書 (金抜き)</vt:lpstr>
      <vt:lpstr>内訳明細書 (金抜き)</vt:lpstr>
      <vt:lpstr>掘削消耗品代価表 (金抜き)</vt:lpstr>
      <vt:lpstr>'掘削消耗品代価表 (金抜き)'!Print_Area</vt:lpstr>
      <vt:lpstr>'内訳明細書 (金抜き)'!Print_Area</vt:lpstr>
      <vt:lpstr>'藤崎町工事設計書 (金抜き)'!Print_Titles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情報系ユーザ</dc:creator>
  <cp:lastModifiedBy>情報系ユーザ</cp:lastModifiedBy>
  <cp:lastPrinted>2026-03-24T01:08:50Z</cp:lastPrinted>
  <dcterms:created xsi:type="dcterms:W3CDTF">2026-03-23T06:51:11Z</dcterms:created>
  <dcterms:modified xsi:type="dcterms:W3CDTF">2026-04-21T01:05:03Z</dcterms:modified>
</cp:coreProperties>
</file>